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LLA\DIGITALA kanaler\Webbplats statistik\Fondsparandet efter kategori\"/>
    </mc:Choice>
  </mc:AlternateContent>
  <bookViews>
    <workbookView xWindow="0" yWindow="0" windowWidth="25200" windowHeight="11385"/>
  </bookViews>
  <sheets>
    <sheet name="2018" sheetId="1" r:id="rId1"/>
  </sheets>
  <definedNames>
    <definedName name="_xlnm.Print_Area" localSheetId="0">'2018'!$A$1:$I$106</definedName>
    <definedName name="_xlnm.Print_Titles" localSheetId="0">'2018'!$1:$6</definedName>
  </definedNames>
  <calcPr calcId="152511"/>
</workbook>
</file>

<file path=xl/calcChain.xml><?xml version="1.0" encoding="utf-8"?>
<calcChain xmlns="http://schemas.openxmlformats.org/spreadsheetml/2006/main">
  <c r="H96" i="1" l="1"/>
  <c r="H82" i="1"/>
  <c r="H68" i="1"/>
  <c r="H54" i="1"/>
  <c r="H40" i="1"/>
  <c r="F106" i="1" l="1"/>
  <c r="F91" i="1"/>
  <c r="F92" i="1"/>
  <c r="H26" i="1" l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 l="1"/>
  <c r="D21" i="1"/>
  <c r="E21" i="1"/>
  <c r="F105" i="1" l="1"/>
  <c r="F104" i="1"/>
  <c r="F103" i="1"/>
  <c r="F102" i="1"/>
  <c r="G102" i="1" s="1"/>
  <c r="F101" i="1"/>
  <c r="F100" i="1"/>
  <c r="F99" i="1"/>
  <c r="G99" i="1" s="1"/>
  <c r="F98" i="1"/>
  <c r="G98" i="1" s="1"/>
  <c r="F97" i="1"/>
  <c r="G91" i="1"/>
  <c r="F90" i="1"/>
  <c r="F89" i="1"/>
  <c r="F88" i="1"/>
  <c r="G88" i="1" s="1"/>
  <c r="F87" i="1"/>
  <c r="G87" i="1" s="1"/>
  <c r="F86" i="1"/>
  <c r="F85" i="1"/>
  <c r="F84" i="1"/>
  <c r="G84" i="1" s="1"/>
  <c r="F83" i="1"/>
  <c r="G83" i="1" s="1"/>
  <c r="F78" i="1"/>
  <c r="F77" i="1"/>
  <c r="F76" i="1"/>
  <c r="F75" i="1"/>
  <c r="F74" i="1"/>
  <c r="G74" i="1" s="1"/>
  <c r="F73" i="1"/>
  <c r="F72" i="1"/>
  <c r="F71" i="1"/>
  <c r="F70" i="1"/>
  <c r="G70" i="1" s="1"/>
  <c r="F69" i="1"/>
  <c r="F64" i="1"/>
  <c r="F63" i="1"/>
  <c r="F62" i="1"/>
  <c r="F61" i="1"/>
  <c r="F60" i="1"/>
  <c r="G60" i="1" s="1"/>
  <c r="F59" i="1"/>
  <c r="F58" i="1"/>
  <c r="F57" i="1"/>
  <c r="F56" i="1"/>
  <c r="G56" i="1" s="1"/>
  <c r="F55" i="1"/>
  <c r="F50" i="1"/>
  <c r="F49" i="1"/>
  <c r="F48" i="1"/>
  <c r="F47" i="1"/>
  <c r="F46" i="1"/>
  <c r="G46" i="1" s="1"/>
  <c r="F45" i="1"/>
  <c r="F44" i="1"/>
  <c r="F43" i="1"/>
  <c r="F42" i="1"/>
  <c r="G42" i="1" s="1"/>
  <c r="F41" i="1"/>
  <c r="F36" i="1"/>
  <c r="F35" i="1"/>
  <c r="F34" i="1"/>
  <c r="F33" i="1"/>
  <c r="F32" i="1"/>
  <c r="G32" i="1" s="1"/>
  <c r="F31" i="1"/>
  <c r="F30" i="1"/>
  <c r="F29" i="1"/>
  <c r="F28" i="1"/>
  <c r="G28" i="1" s="1"/>
  <c r="F27" i="1"/>
  <c r="G27" i="1" l="1"/>
  <c r="G31" i="1"/>
  <c r="G35" i="1"/>
  <c r="G55" i="1"/>
  <c r="G59" i="1"/>
  <c r="G63" i="1"/>
  <c r="G43" i="1"/>
  <c r="G47" i="1"/>
  <c r="G71" i="1"/>
  <c r="G75" i="1"/>
  <c r="G103" i="1"/>
  <c r="G30" i="1"/>
  <c r="G97" i="1"/>
  <c r="G101" i="1"/>
  <c r="G29" i="1"/>
  <c r="G33" i="1"/>
  <c r="G41" i="1"/>
  <c r="G45" i="1"/>
  <c r="G49" i="1"/>
  <c r="G57" i="1"/>
  <c r="G61" i="1"/>
  <c r="G69" i="1"/>
  <c r="G73" i="1"/>
  <c r="G77" i="1"/>
  <c r="G85" i="1"/>
  <c r="G89" i="1"/>
  <c r="G105" i="1"/>
  <c r="G34" i="1"/>
  <c r="G58" i="1"/>
  <c r="G62" i="1"/>
  <c r="G86" i="1"/>
  <c r="G90" i="1"/>
  <c r="G44" i="1"/>
  <c r="G48" i="1"/>
  <c r="G72" i="1"/>
  <c r="G76" i="1"/>
  <c r="G100" i="1"/>
  <c r="G104" i="1"/>
  <c r="G64" i="1" l="1"/>
  <c r="G78" i="1"/>
  <c r="G92" i="1"/>
  <c r="G36" i="1"/>
  <c r="G106" i="1"/>
  <c r="G50" i="1"/>
  <c r="H20" i="1"/>
  <c r="H19" i="1"/>
  <c r="H18" i="1"/>
  <c r="H17" i="1"/>
  <c r="H16" i="1"/>
  <c r="H15" i="1"/>
  <c r="H14" i="1"/>
  <c r="H13" i="1"/>
  <c r="H12" i="1"/>
  <c r="H21" i="1" l="1"/>
  <c r="I105" i="1"/>
  <c r="I104" i="1"/>
  <c r="I103" i="1"/>
  <c r="I102" i="1"/>
  <c r="I101" i="1"/>
  <c r="I100" i="1"/>
  <c r="I99" i="1"/>
  <c r="I98" i="1"/>
  <c r="I97" i="1"/>
  <c r="I91" i="1"/>
  <c r="I90" i="1"/>
  <c r="I89" i="1"/>
  <c r="I88" i="1"/>
  <c r="I87" i="1"/>
  <c r="I86" i="1"/>
  <c r="I85" i="1"/>
  <c r="I84" i="1"/>
  <c r="I83" i="1"/>
  <c r="I77" i="1"/>
  <c r="I76" i="1"/>
  <c r="I75" i="1"/>
  <c r="I74" i="1"/>
  <c r="I73" i="1"/>
  <c r="I72" i="1"/>
  <c r="I71" i="1"/>
  <c r="I70" i="1"/>
  <c r="I69" i="1"/>
  <c r="I63" i="1"/>
  <c r="I62" i="1"/>
  <c r="I61" i="1"/>
  <c r="I60" i="1"/>
  <c r="I59" i="1"/>
  <c r="I58" i="1"/>
  <c r="I57" i="1"/>
  <c r="I56" i="1"/>
  <c r="I55" i="1"/>
  <c r="I49" i="1"/>
  <c r="I48" i="1"/>
  <c r="I47" i="1"/>
  <c r="I46" i="1"/>
  <c r="I45" i="1"/>
  <c r="I44" i="1"/>
  <c r="I43" i="1"/>
  <c r="I42" i="1"/>
  <c r="I41" i="1"/>
  <c r="I35" i="1"/>
  <c r="I34" i="1"/>
  <c r="I33" i="1"/>
  <c r="I32" i="1"/>
  <c r="I31" i="1"/>
  <c r="I30" i="1"/>
  <c r="I29" i="1"/>
  <c r="I28" i="1"/>
  <c r="I27" i="1"/>
  <c r="I64" i="1" l="1"/>
  <c r="I78" i="1"/>
  <c r="I36" i="1"/>
  <c r="I50" i="1"/>
  <c r="I92" i="1"/>
  <c r="I106" i="1"/>
  <c r="B20" i="1" l="1"/>
  <c r="B19" i="1"/>
  <c r="B18" i="1"/>
  <c r="B17" i="1"/>
  <c r="B16" i="1"/>
  <c r="B15" i="1"/>
  <c r="B14" i="1"/>
  <c r="B13" i="1"/>
  <c r="B12" i="1"/>
  <c r="F15" i="1" l="1"/>
  <c r="F19" i="1"/>
  <c r="F13" i="1"/>
  <c r="F17" i="1"/>
  <c r="F14" i="1"/>
  <c r="F18" i="1"/>
  <c r="F12" i="1"/>
  <c r="F16" i="1"/>
  <c r="F20" i="1"/>
  <c r="I15" i="1"/>
  <c r="B21" i="1"/>
  <c r="I13" i="1" l="1"/>
  <c r="F21" i="1"/>
  <c r="G12" i="1" s="1"/>
  <c r="I20" i="1"/>
  <c r="I16" i="1"/>
  <c r="I14" i="1"/>
  <c r="I12" i="1"/>
  <c r="I17" i="1"/>
  <c r="I19" i="1"/>
  <c r="I18" i="1"/>
  <c r="G19" i="1" l="1"/>
  <c r="G14" i="1"/>
  <c r="G16" i="1"/>
  <c r="G15" i="1"/>
  <c r="G18" i="1"/>
  <c r="G20" i="1"/>
  <c r="G13" i="1"/>
  <c r="G17" i="1"/>
  <c r="I21" i="1"/>
  <c r="G21" i="1" l="1"/>
</calcChain>
</file>

<file path=xl/sharedStrings.xml><?xml version="1.0" encoding="utf-8"?>
<sst xmlns="http://schemas.openxmlformats.org/spreadsheetml/2006/main" count="155" uniqueCount="26">
  <si>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</si>
  <si>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</si>
  <si>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</si>
  <si>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</si>
  <si>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</si>
  <si>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</si>
  <si>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</si>
  <si>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</si>
  <si>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</si>
  <si>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</si>
  <si>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</si>
  <si>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</si>
  <si>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</si>
  <si>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</si>
  <si>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</si>
  <si>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</si>
  <si>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</si>
  <si>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</si>
  <si>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Premium Pension Savings</t>
  </si>
  <si>
    <t>Hedge funds</t>
  </si>
  <si>
    <t>ISK (Investment Savings Account)</t>
  </si>
  <si>
    <t>Nominee Accounts</t>
  </si>
  <si>
    <t>Quarter 1-4</t>
  </si>
  <si>
    <t>Net savings and net assets in investment funds 2018 (MSEK)</t>
  </si>
  <si>
    <t>Long term fixed income funds</t>
  </si>
  <si>
    <t>Short term fixed income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</si>
</sst>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"/>
  </numFmts>
  <fonts count="5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4" xfId="0" applyFont="1" applyFill="1" applyBorder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/>
    <xf numFmtId="1" fontId="4" fillId="0" borderId="8" xfId="0" applyNumberFormat="1" applyFont="1" applyBorder="1"/>
    <xf numFmtId="0" fontId="4" fillId="2" borderId="9" xfId="0" applyFont="1" applyFill="1" applyBorder="1"/>
    <xf numFmtId="0" fontId="4" fillId="2" borderId="10" xfId="0" applyFont="1" applyFill="1" applyBorder="1"/>
    <xf numFmtId="3" fontId="4" fillId="0" borderId="10" xfId="0" applyNumberFormat="1" applyFont="1" applyBorder="1"/>
    <xf numFmtId="0" fontId="4" fillId="2" borderId="4" xfId="0" applyFont="1" applyFill="1" applyBorder="1"/>
    <xf numFmtId="1" fontId="4" fillId="0" borderId="11" xfId="0" applyNumberFormat="1" applyFont="1" applyFill="1" applyBorder="1"/>
    <xf numFmtId="3" fontId="4" fillId="0" borderId="4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14" xfId="0" applyNumberFormat="1" applyFont="1" applyBorder="1"/>
    <xf numFmtId="3" fontId="4" fillId="0" borderId="14" xfId="0" applyNumberFormat="1" applyFont="1" applyBorder="1"/>
    <xf numFmtId="3" fontId="1" fillId="0" borderId="10" xfId="0" applyNumberFormat="1" applyFont="1" applyBorder="1"/>
    <xf numFmtId="3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right"/>
    </xf>
    <xf numFmtId="3" fontId="1" fillId="0" borderId="15" xfId="0" applyNumberFormat="1" applyFont="1" applyBorder="1"/>
    <xf numFmtId="3" fontId="4" fillId="0" borderId="7" xfId="0" applyNumberFormat="1" applyFont="1" applyBorder="1"/>
    <xf numFmtId="3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123825</xdr:rowOff>
    </xdr:from>
    <xdr:to>
      <xdr:col>5</xdr:col>
      <xdr:colOff>266700</xdr:colOff>
      <xdr:row>4</xdr:row>
      <xdr:rowOff>95250</xdr:rowOff>
    </xdr:to>
    <xdr:pic>
      <xdr:nvPicPr>
        <xdr:cNvPr id="1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3825"/>
          <a:ext cx="22764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zoomScaleSheetLayoutView="100" workbookViewId="0">
      <selection activeCell="A6" sqref="A6"/>
    </sheetView>
  </sheetViews>
  <sheetFormatPr defaultRowHeight="10.5" x14ac:dyDescent="0.15"/>
  <cols>
    <col min="1" max="1" width="40.140625" style="1" customWidth="1"/>
    <col min="2" max="5" width="10.85546875" style="1" customWidth="1"/>
    <col min="6" max="6" width="14.5703125" style="1" customWidth="1"/>
    <col min="7" max="7" width="12.28515625" style="1" customWidth="1"/>
    <col min="8" max="8" width="13.7109375" style="1" customWidth="1"/>
    <col min="9" max="9" width="11.5703125" style="1" customWidth="1"/>
    <col min="10" max="16384" width="9.140625" style="1"/>
  </cols>
  <sheetData>
    <row r="1" spans="1:9" ht="10.5" customHeight="1" x14ac:dyDescent="0.15"/>
    <row r="2" spans="1:9" ht="10.5" customHeight="1" x14ac:dyDescent="0.15">
      <c r="A2" s="2"/>
    </row>
    <row r="3" spans="1:9" ht="10.5" customHeight="1" x14ac:dyDescent="0.15">
      <c r="A3" s="2"/>
    </row>
    <row r="4" spans="1:9" ht="10.5" customHeight="1" x14ac:dyDescent="0.15">
      <c r="A4" s="2"/>
    </row>
    <row r="5" spans="1:9" ht="10.5" customHeight="1" x14ac:dyDescent="0.15">
      <c r="A5" s="2"/>
      <c r="B5" s="2"/>
    </row>
    <row r="6" spans="1:9" ht="18.75" customHeight="1" x14ac:dyDescent="0.2">
      <c r="A6" s="3" t="s">
        <v>23</v>
      </c>
      <c r="B6" s="2"/>
      <c r="D6" s="4"/>
      <c r="E6" s="4"/>
    </row>
    <row r="7" spans="1:9" ht="18.75" customHeight="1" x14ac:dyDescent="0.2">
      <c r="A7" s="3"/>
      <c r="B7" s="2"/>
      <c r="D7" s="4"/>
      <c r="E7" s="4"/>
    </row>
    <row r="8" spans="1:9" ht="10.5" customHeight="1" x14ac:dyDescent="0.15"/>
    <row r="9" spans="1:9" ht="12" customHeight="1" x14ac:dyDescent="0.15">
      <c r="A9" s="4" t="s">
        <v>1</v>
      </c>
    </row>
    <row r="10" spans="1:9" ht="12" customHeight="1" x14ac:dyDescent="0.15">
      <c r="A10" s="5"/>
      <c r="B10" s="6" t="s">
        <v>11</v>
      </c>
      <c r="C10" s="6" t="s">
        <v>12</v>
      </c>
      <c r="D10" s="6" t="s">
        <v>13</v>
      </c>
      <c r="E10" s="6" t="s">
        <v>14</v>
      </c>
      <c r="F10" s="7" t="s">
        <v>15</v>
      </c>
      <c r="G10" s="8" t="s">
        <v>15</v>
      </c>
      <c r="H10" s="7" t="s">
        <v>16</v>
      </c>
      <c r="I10" s="6" t="s">
        <v>16</v>
      </c>
    </row>
    <row r="11" spans="1:9" ht="12" customHeight="1" x14ac:dyDescent="0.15">
      <c r="A11" s="9"/>
      <c r="B11" s="10"/>
      <c r="C11" s="10"/>
      <c r="D11" s="10"/>
      <c r="E11" s="11"/>
      <c r="F11" s="11" t="s">
        <v>22</v>
      </c>
      <c r="G11" s="12" t="s">
        <v>0</v>
      </c>
      <c r="H11" s="29">
        <v>43465</v>
      </c>
      <c r="I11" s="10" t="s">
        <v>0</v>
      </c>
    </row>
    <row r="12" spans="1:9" ht="12" customHeight="1" x14ac:dyDescent="0.15">
      <c r="A12" s="13" t="s">
        <v>2</v>
      </c>
      <c r="B12" s="24">
        <f>+B27+B41+B55+B69+B83+B97</f>
        <v>-4649.3800000000019</v>
      </c>
      <c r="C12" s="24">
        <f t="shared" ref="C12:E12" si="0">+C27+C41+C55+C69+C83+C97</f>
        <v>-6023.8699999999972</v>
      </c>
      <c r="D12" s="24">
        <f t="shared" si="0"/>
        <v>-5106.510000000002</v>
      </c>
      <c r="E12" s="24">
        <f t="shared" si="0"/>
        <v>-9805.0500000000011</v>
      </c>
      <c r="F12" s="26">
        <f>SUM(B12:E12)</f>
        <v>-25584.810000000005</v>
      </c>
      <c r="G12" s="14">
        <f>F12/$F$21*100</f>
        <v>-40.565202645977557</v>
      </c>
      <c r="H12" s="24">
        <f>+H27+H41+H55+H69+H83+H97</f>
        <v>424845.66</v>
      </c>
      <c r="I12" s="31">
        <f>H12/$H$21*100</f>
        <v>10.882524753911097</v>
      </c>
    </row>
    <row r="13" spans="1:9" ht="12" customHeight="1" x14ac:dyDescent="0.15">
      <c r="A13" s="15" t="s">
        <v>20</v>
      </c>
      <c r="B13" s="24">
        <f t="shared" ref="B13:E20" si="1">+B28+B42+B56+B70+B84+B98</f>
        <v>7600.9600000000009</v>
      </c>
      <c r="C13" s="24">
        <f t="shared" si="1"/>
        <v>8417.3700000000008</v>
      </c>
      <c r="D13" s="24">
        <f t="shared" si="1"/>
        <v>8479.6600000000035</v>
      </c>
      <c r="E13" s="24">
        <f t="shared" si="1"/>
        <v>-1667.5900000000001</v>
      </c>
      <c r="F13" s="26">
        <f t="shared" ref="F13:F20" si="2">SUM(B13:E13)</f>
        <v>22830.400000000005</v>
      </c>
      <c r="G13" s="14">
        <f>F13/$F$21*100</f>
        <v>36.19803322708772</v>
      </c>
      <c r="H13" s="24">
        <f t="shared" ref="H13" si="3">+H28+H42+H56+H70+H84+H98</f>
        <v>319310.11</v>
      </c>
      <c r="I13" s="31">
        <f>H13/$H$21*100</f>
        <v>8.1792060115409342</v>
      </c>
    </row>
    <row r="14" spans="1:9" ht="12" customHeight="1" x14ac:dyDescent="0.15">
      <c r="A14" s="15" t="s">
        <v>3</v>
      </c>
      <c r="B14" s="24">
        <f t="shared" si="1"/>
        <v>-1234.0999999999999</v>
      </c>
      <c r="C14" s="24">
        <f t="shared" si="1"/>
        <v>-987.82999999999993</v>
      </c>
      <c r="D14" s="24">
        <f t="shared" si="1"/>
        <v>-933.69999999999993</v>
      </c>
      <c r="E14" s="24">
        <f t="shared" si="1"/>
        <v>-1390.3700000000001</v>
      </c>
      <c r="F14" s="26">
        <f t="shared" si="2"/>
        <v>-4546</v>
      </c>
      <c r="G14" s="14">
        <f>F14/$F$21*100</f>
        <v>-7.2077694236781094</v>
      </c>
      <c r="H14" s="24">
        <f t="shared" ref="H14" si="4">+H29+H43+H57+H71+H85+H99</f>
        <v>96636.31</v>
      </c>
      <c r="I14" s="31">
        <f>H14/$H$21*100</f>
        <v>2.4753625486055961</v>
      </c>
    </row>
    <row r="15" spans="1:9" ht="12" customHeight="1" x14ac:dyDescent="0.15">
      <c r="A15" s="15" t="s">
        <v>4</v>
      </c>
      <c r="B15" s="24">
        <f t="shared" si="1"/>
        <v>6617.77</v>
      </c>
      <c r="C15" s="24">
        <f t="shared" si="1"/>
        <v>7183.5999999999985</v>
      </c>
      <c r="D15" s="24">
        <f t="shared" si="1"/>
        <v>2247.9499999999985</v>
      </c>
      <c r="E15" s="24">
        <f t="shared" si="1"/>
        <v>1419.600000000002</v>
      </c>
      <c r="F15" s="26">
        <f t="shared" si="2"/>
        <v>17468.919999999998</v>
      </c>
      <c r="G15" s="14">
        <f>F15/$F$21*100</f>
        <v>27.697304760378135</v>
      </c>
      <c r="H15" s="24">
        <f t="shared" ref="H15" si="5">+H30+H44+H58+H72+H86+H100</f>
        <v>930734.88</v>
      </c>
      <c r="I15" s="31">
        <f>H15/$H$21*100</f>
        <v>23.840999978506254</v>
      </c>
    </row>
    <row r="16" spans="1:9" ht="12" customHeight="1" x14ac:dyDescent="0.15">
      <c r="A16" s="15" t="s">
        <v>18</v>
      </c>
      <c r="B16" s="24">
        <f t="shared" si="1"/>
        <v>-3186.9699999999989</v>
      </c>
      <c r="C16" s="24">
        <f t="shared" si="1"/>
        <v>2882.7100000000014</v>
      </c>
      <c r="D16" s="24">
        <f t="shared" si="1"/>
        <v>-4564.8599999999997</v>
      </c>
      <c r="E16" s="24">
        <f t="shared" si="1"/>
        <v>39036.83</v>
      </c>
      <c r="F16" s="26">
        <f t="shared" si="2"/>
        <v>34167.710000000006</v>
      </c>
      <c r="G16" s="14">
        <f t="shared" ref="G16:G17" si="6">F16/$F$21*100</f>
        <v>54.173553764870398</v>
      </c>
      <c r="H16" s="24">
        <f t="shared" ref="H16" si="7">+H31+H45+H59+H73+H87+H101</f>
        <v>1104498</v>
      </c>
      <c r="I16" s="31">
        <f t="shared" ref="I16:I17" si="8">H16/$H$21*100</f>
        <v>28.291984495370155</v>
      </c>
    </row>
    <row r="17" spans="1:9" ht="12" customHeight="1" x14ac:dyDescent="0.15">
      <c r="A17" s="15" t="s">
        <v>21</v>
      </c>
      <c r="B17" s="24">
        <f t="shared" si="1"/>
        <v>877.78000000000156</v>
      </c>
      <c r="C17" s="24">
        <f t="shared" si="1"/>
        <v>5453.6900000000005</v>
      </c>
      <c r="D17" s="24">
        <f t="shared" si="1"/>
        <v>5808.8600000000033</v>
      </c>
      <c r="E17" s="24">
        <f t="shared" si="1"/>
        <v>-12529.059999999998</v>
      </c>
      <c r="F17" s="26">
        <f t="shared" si="2"/>
        <v>-388.72999999999229</v>
      </c>
      <c r="G17" s="14">
        <f t="shared" si="6"/>
        <v>-0.61633880511797978</v>
      </c>
      <c r="H17" s="24">
        <f t="shared" ref="H17" si="9">+H32+H46+H60+H74+H88+H102</f>
        <v>403881.57</v>
      </c>
      <c r="I17" s="31">
        <f t="shared" si="8"/>
        <v>10.345524497469217</v>
      </c>
    </row>
    <row r="18" spans="1:9" ht="12" customHeight="1" x14ac:dyDescent="0.15">
      <c r="A18" s="15" t="s">
        <v>5</v>
      </c>
      <c r="B18" s="24">
        <f t="shared" si="1"/>
        <v>-1190.5500000000002</v>
      </c>
      <c r="C18" s="24">
        <f t="shared" si="1"/>
        <v>-741.10000000000025</v>
      </c>
      <c r="D18" s="24">
        <f t="shared" si="1"/>
        <v>192.98</v>
      </c>
      <c r="E18" s="24">
        <f t="shared" si="1"/>
        <v>577.67999999999972</v>
      </c>
      <c r="F18" s="26">
        <f t="shared" si="2"/>
        <v>-1160.9900000000007</v>
      </c>
      <c r="G18" s="14">
        <f>F18/$F$21*100</f>
        <v>-1.8407717164971522</v>
      </c>
      <c r="H18" s="24">
        <f t="shared" ref="H18" si="10">+H33+H47+H61+H75+H89+H103</f>
        <v>94315.57</v>
      </c>
      <c r="I18" s="31">
        <f>H18/$H$21*100</f>
        <v>2.4159162299180248</v>
      </c>
    </row>
    <row r="19" spans="1:9" ht="12" customHeight="1" x14ac:dyDescent="0.15">
      <c r="A19" s="15" t="s">
        <v>6</v>
      </c>
      <c r="B19" s="24">
        <f t="shared" si="1"/>
        <v>2861.4499999999994</v>
      </c>
      <c r="C19" s="24">
        <f t="shared" si="1"/>
        <v>-1086.7699999999925</v>
      </c>
      <c r="D19" s="24">
        <f t="shared" si="1"/>
        <v>7658.1399999999921</v>
      </c>
      <c r="E19" s="24">
        <f t="shared" si="1"/>
        <v>1072.0899999999881</v>
      </c>
      <c r="F19" s="26">
        <f t="shared" si="2"/>
        <v>10504.909999999987</v>
      </c>
      <c r="G19" s="14">
        <f>F19/$F$21*100</f>
        <v>16.655734513086301</v>
      </c>
      <c r="H19" s="24">
        <f t="shared" ref="H19" si="11">+H34+H48+H62+H76+H90+H104</f>
        <v>414650.34</v>
      </c>
      <c r="I19" s="31">
        <f>H19/$H$21*100</f>
        <v>10.621369156195813</v>
      </c>
    </row>
    <row r="20" spans="1:9" ht="12" customHeight="1" x14ac:dyDescent="0.15">
      <c r="A20" s="16" t="s">
        <v>7</v>
      </c>
      <c r="B20" s="27">
        <f t="shared" si="1"/>
        <v>1117.5400000000006</v>
      </c>
      <c r="C20" s="27">
        <f t="shared" si="1"/>
        <v>3039.1199999999976</v>
      </c>
      <c r="D20" s="27">
        <f t="shared" si="1"/>
        <v>3754.4699999999993</v>
      </c>
      <c r="E20" s="27">
        <f t="shared" si="1"/>
        <v>1868.289999999997</v>
      </c>
      <c r="F20" s="28">
        <f t="shared" si="2"/>
        <v>9779.4199999999946</v>
      </c>
      <c r="G20" s="14">
        <f>F20/$F$21*100</f>
        <v>15.505456325848249</v>
      </c>
      <c r="H20" s="27">
        <f t="shared" ref="H20" si="12">+H35+H49+H63+H77+H91+H105</f>
        <v>115053.06999999999</v>
      </c>
      <c r="I20" s="17">
        <f>H20/$H$21*100</f>
        <v>2.9471123284829277</v>
      </c>
    </row>
    <row r="21" spans="1:9" ht="12" customHeight="1" x14ac:dyDescent="0.15">
      <c r="A21" s="18" t="s">
        <v>8</v>
      </c>
      <c r="B21" s="20">
        <f>SUM(B12:B20)</f>
        <v>8814.5000000000018</v>
      </c>
      <c r="C21" s="20">
        <f>SUM(C12:C20)</f>
        <v>18136.920000000009</v>
      </c>
      <c r="D21" s="20">
        <f>SUM(D12:D20)</f>
        <v>17536.989999999994</v>
      </c>
      <c r="E21" s="20">
        <f>SUM(E12:E20)</f>
        <v>18582.419999999991</v>
      </c>
      <c r="F21" s="20">
        <f t="shared" ref="F21" si="13">SUM(B21:E21)</f>
        <v>63070.829999999994</v>
      </c>
      <c r="G21" s="19">
        <f>SUM(G12:G20)</f>
        <v>100</v>
      </c>
      <c r="H21" s="20">
        <f>SUM(H12:H20)</f>
        <v>3903925.5099999993</v>
      </c>
      <c r="I21" s="20">
        <f>SUM(I12:I20)</f>
        <v>100.00000000000001</v>
      </c>
    </row>
    <row r="22" spans="1:9" ht="12" customHeight="1" thickBot="1" x14ac:dyDescent="0.2">
      <c r="A22" s="21"/>
      <c r="B22" s="21"/>
      <c r="C22" s="21"/>
      <c r="D22" s="21"/>
      <c r="E22" s="21"/>
      <c r="F22" s="21"/>
      <c r="G22" s="21"/>
      <c r="H22" s="21"/>
      <c r="I22" s="22"/>
    </row>
    <row r="23" spans="1:9" ht="10.5" customHeight="1" x14ac:dyDescent="0.15">
      <c r="A23" s="23"/>
      <c r="B23" s="23"/>
      <c r="C23" s="23"/>
      <c r="D23" s="23"/>
      <c r="E23" s="23"/>
      <c r="F23" s="23"/>
      <c r="G23" s="23"/>
      <c r="H23" s="23"/>
    </row>
    <row r="24" spans="1:9" ht="12" customHeight="1" x14ac:dyDescent="0.15">
      <c r="A24" s="4" t="s">
        <v>9</v>
      </c>
    </row>
    <row r="25" spans="1:9" ht="12" customHeight="1" x14ac:dyDescent="0.15">
      <c r="A25" s="5"/>
      <c r="B25" s="6" t="s">
        <v>11</v>
      </c>
      <c r="C25" s="6" t="s">
        <v>12</v>
      </c>
      <c r="D25" s="6" t="s">
        <v>13</v>
      </c>
      <c r="E25" s="6" t="s">
        <v>14</v>
      </c>
      <c r="F25" s="7" t="s">
        <v>15</v>
      </c>
      <c r="G25" s="8" t="s">
        <v>15</v>
      </c>
      <c r="H25" s="7" t="s">
        <v>16</v>
      </c>
      <c r="I25" s="6" t="s">
        <v>16</v>
      </c>
    </row>
    <row r="26" spans="1:9" ht="12" customHeight="1" x14ac:dyDescent="0.15">
      <c r="A26" s="9"/>
      <c r="B26" s="10"/>
      <c r="C26" s="10"/>
      <c r="D26" s="10"/>
      <c r="E26" s="11"/>
      <c r="F26" s="11" t="s">
        <v>22</v>
      </c>
      <c r="G26" s="12" t="s">
        <v>0</v>
      </c>
      <c r="H26" s="29">
        <f>+$H$11</f>
        <v>43465</v>
      </c>
      <c r="I26" s="10" t="s">
        <v>0</v>
      </c>
    </row>
    <row r="27" spans="1:9" ht="12" customHeight="1" x14ac:dyDescent="0.15">
      <c r="A27" s="13" t="s">
        <v>2</v>
      </c>
      <c r="B27" s="24">
        <v>-2895.5200000000004</v>
      </c>
      <c r="C27" s="24">
        <v>-4472.8499999999967</v>
      </c>
      <c r="D27" s="25">
        <v>-3429.510000000002</v>
      </c>
      <c r="E27" s="25">
        <v>-5881.5</v>
      </c>
      <c r="F27" s="26">
        <f>SUM(B27:E27)</f>
        <v>-16679.379999999997</v>
      </c>
      <c r="G27" s="14">
        <f>F27/$F$36*100</f>
        <v>454.76774082728133</v>
      </c>
      <c r="H27" s="25">
        <v>247012.51</v>
      </c>
      <c r="I27" s="31">
        <f>H27/$H$36*100</f>
        <v>11.120091668492499</v>
      </c>
    </row>
    <row r="28" spans="1:9" ht="12" customHeight="1" x14ac:dyDescent="0.15">
      <c r="A28" s="15" t="s">
        <v>20</v>
      </c>
      <c r="B28" s="24">
        <v>2580.66</v>
      </c>
      <c r="C28" s="24">
        <v>2092.1900000000005</v>
      </c>
      <c r="D28" s="25">
        <v>3920.2900000000009</v>
      </c>
      <c r="E28" s="25">
        <v>-2376.75</v>
      </c>
      <c r="F28" s="26">
        <f t="shared" ref="F28:F36" si="14">SUM(B28:E28)</f>
        <v>6216.3900000000012</v>
      </c>
      <c r="G28" s="14">
        <f t="shared" ref="G28:G35" si="15">F28/$F$36*100</f>
        <v>-169.49153004495997</v>
      </c>
      <c r="H28" s="25">
        <v>114054.68</v>
      </c>
      <c r="I28" s="31">
        <f t="shared" ref="I28:I35" si="16">H28/$H$36*100</f>
        <v>5.1345516744094368</v>
      </c>
    </row>
    <row r="29" spans="1:9" ht="12" customHeight="1" x14ac:dyDescent="0.15">
      <c r="A29" s="15" t="s">
        <v>3</v>
      </c>
      <c r="B29" s="24">
        <v>-971.53</v>
      </c>
      <c r="C29" s="24">
        <v>-726.56000000000006</v>
      </c>
      <c r="D29" s="25">
        <v>-635.88999999999987</v>
      </c>
      <c r="E29" s="25">
        <v>-1347.19</v>
      </c>
      <c r="F29" s="26">
        <f t="shared" si="14"/>
        <v>-3681.17</v>
      </c>
      <c r="G29" s="14">
        <f t="shared" si="15"/>
        <v>100.36808109780839</v>
      </c>
      <c r="H29" s="25">
        <v>51228.7</v>
      </c>
      <c r="I29" s="31">
        <f t="shared" si="16"/>
        <v>2.3062307251470853</v>
      </c>
    </row>
    <row r="30" spans="1:9" ht="10.5" customHeight="1" x14ac:dyDescent="0.15">
      <c r="A30" s="15" t="s">
        <v>4</v>
      </c>
      <c r="B30" s="24">
        <v>3068.8100000000013</v>
      </c>
      <c r="C30" s="24">
        <v>1759.7599999999984</v>
      </c>
      <c r="D30" s="25">
        <v>2519.9199999999983</v>
      </c>
      <c r="E30" s="25">
        <v>-5596.82</v>
      </c>
      <c r="F30" s="26">
        <f t="shared" si="14"/>
        <v>1751.6699999999983</v>
      </c>
      <c r="G30" s="14">
        <f t="shared" si="15"/>
        <v>-47.759749377670104</v>
      </c>
      <c r="H30" s="25">
        <v>470030.15</v>
      </c>
      <c r="I30" s="31">
        <f t="shared" si="16"/>
        <v>21.159974265899649</v>
      </c>
    </row>
    <row r="31" spans="1:9" ht="12" customHeight="1" x14ac:dyDescent="0.15">
      <c r="A31" s="15" t="s">
        <v>18</v>
      </c>
      <c r="B31" s="24">
        <v>-3704.5599999999995</v>
      </c>
      <c r="C31" s="24">
        <v>4153.5400000000009</v>
      </c>
      <c r="D31" s="25">
        <v>-3137.4399999999996</v>
      </c>
      <c r="E31" s="25">
        <v>22042.199999999997</v>
      </c>
      <c r="F31" s="26">
        <f t="shared" si="14"/>
        <v>19353.739999999998</v>
      </c>
      <c r="G31" s="14">
        <f t="shared" si="15"/>
        <v>-527.68487895584769</v>
      </c>
      <c r="H31" s="25">
        <v>811044.61</v>
      </c>
      <c r="I31" s="31">
        <f t="shared" si="16"/>
        <v>36.511877112769497</v>
      </c>
    </row>
    <row r="32" spans="1:9" ht="12" customHeight="1" x14ac:dyDescent="0.15">
      <c r="A32" s="15" t="s">
        <v>21</v>
      </c>
      <c r="B32" s="24">
        <v>1906.2900000000009</v>
      </c>
      <c r="C32" s="24">
        <v>2519.880000000001</v>
      </c>
      <c r="D32" s="25">
        <v>3475.2400000000016</v>
      </c>
      <c r="E32" s="25">
        <v>-11904.8</v>
      </c>
      <c r="F32" s="26">
        <f t="shared" si="14"/>
        <v>-4003.3899999999958</v>
      </c>
      <c r="G32" s="14">
        <f t="shared" si="15"/>
        <v>109.15349527083909</v>
      </c>
      <c r="H32" s="25">
        <v>201776.82</v>
      </c>
      <c r="I32" s="31">
        <f t="shared" si="16"/>
        <v>9.0836562689756501</v>
      </c>
    </row>
    <row r="33" spans="1:9" ht="12" customHeight="1" x14ac:dyDescent="0.15">
      <c r="A33" s="15" t="s">
        <v>5</v>
      </c>
      <c r="B33" s="24">
        <v>-1134.0600000000002</v>
      </c>
      <c r="C33" s="24">
        <v>-1395.44</v>
      </c>
      <c r="D33" s="25">
        <v>-580.78000000000009</v>
      </c>
      <c r="E33" s="25">
        <v>2185.1699999999996</v>
      </c>
      <c r="F33" s="26">
        <f t="shared" si="14"/>
        <v>-925.11000000000058</v>
      </c>
      <c r="G33" s="14">
        <f t="shared" si="15"/>
        <v>25.223370695836806</v>
      </c>
      <c r="H33" s="25">
        <v>38703.360000000001</v>
      </c>
      <c r="I33" s="31">
        <f t="shared" si="16"/>
        <v>1.7423607860130881</v>
      </c>
    </row>
    <row r="34" spans="1:9" ht="12" customHeight="1" x14ac:dyDescent="0.15">
      <c r="A34" s="15" t="s">
        <v>6</v>
      </c>
      <c r="B34" s="24">
        <v>1900.2400000000016</v>
      </c>
      <c r="C34" s="24">
        <v>-1965.119999999999</v>
      </c>
      <c r="D34" s="25">
        <v>1803.9999999999927</v>
      </c>
      <c r="E34" s="25">
        <v>-3146.9000000000051</v>
      </c>
      <c r="F34" s="26">
        <f t="shared" si="14"/>
        <v>-1407.7800000000097</v>
      </c>
      <c r="G34" s="14">
        <f t="shared" si="15"/>
        <v>38.383496879490394</v>
      </c>
      <c r="H34" s="25">
        <v>235989.01999999996</v>
      </c>
      <c r="I34" s="31">
        <f t="shared" si="16"/>
        <v>10.623832514222494</v>
      </c>
    </row>
    <row r="35" spans="1:9" ht="10.5" customHeight="1" x14ac:dyDescent="0.15">
      <c r="A35" s="16" t="s">
        <v>7</v>
      </c>
      <c r="B35" s="27">
        <v>-486.72999999999956</v>
      </c>
      <c r="C35" s="27">
        <v>706.32999999999811</v>
      </c>
      <c r="D35" s="32">
        <v>-426.90000000000055</v>
      </c>
      <c r="E35" s="27">
        <v>-4085.340000000002</v>
      </c>
      <c r="F35" s="28">
        <f t="shared" si="14"/>
        <v>-4292.640000000004</v>
      </c>
      <c r="G35" s="14">
        <f t="shared" si="15"/>
        <v>117.03997360722178</v>
      </c>
      <c r="H35" s="30">
        <v>51477.359999999986</v>
      </c>
      <c r="I35" s="17">
        <f t="shared" si="16"/>
        <v>2.3174249840705996</v>
      </c>
    </row>
    <row r="36" spans="1:9" ht="12" customHeight="1" x14ac:dyDescent="0.15">
      <c r="A36" s="18" t="s">
        <v>8</v>
      </c>
      <c r="B36" s="20">
        <v>263.600000000004</v>
      </c>
      <c r="C36" s="20">
        <v>2671.7300000000037</v>
      </c>
      <c r="D36" s="20">
        <v>3508.9299999999912</v>
      </c>
      <c r="E36" s="20">
        <v>-10111.930000000009</v>
      </c>
      <c r="F36" s="20">
        <f t="shared" si="14"/>
        <v>-3667.670000000011</v>
      </c>
      <c r="G36" s="19">
        <f t="shared" ref="G36" si="17">SUM(G27:G35)</f>
        <v>100</v>
      </c>
      <c r="H36" s="20">
        <v>2221317.21</v>
      </c>
      <c r="I36" s="20">
        <f t="shared" ref="I36" si="18">SUM(I27:I35)</f>
        <v>100</v>
      </c>
    </row>
    <row r="37" spans="1:9" ht="12" customHeight="1" x14ac:dyDescent="0.15">
      <c r="A37" s="23"/>
      <c r="B37" s="23"/>
      <c r="C37" s="23"/>
      <c r="D37" s="23"/>
      <c r="E37" s="23"/>
      <c r="F37" s="23"/>
      <c r="G37" s="23"/>
      <c r="H37" s="23"/>
    </row>
    <row r="38" spans="1:9" ht="12" customHeight="1" x14ac:dyDescent="0.15">
      <c r="A38" s="4" t="s">
        <v>10</v>
      </c>
    </row>
    <row r="39" spans="1:9" ht="12" customHeight="1" x14ac:dyDescent="0.15">
      <c r="A39" s="5"/>
      <c r="B39" s="6" t="s">
        <v>11</v>
      </c>
      <c r="C39" s="6" t="s">
        <v>12</v>
      </c>
      <c r="D39" s="6" t="s">
        <v>13</v>
      </c>
      <c r="E39" s="6" t="s">
        <v>14</v>
      </c>
      <c r="F39" s="7" t="s">
        <v>15</v>
      </c>
      <c r="G39" s="8" t="s">
        <v>15</v>
      </c>
      <c r="H39" s="7" t="s">
        <v>16</v>
      </c>
      <c r="I39" s="6" t="s">
        <v>16</v>
      </c>
    </row>
    <row r="40" spans="1:9" ht="12" customHeight="1" x14ac:dyDescent="0.15">
      <c r="A40" s="9"/>
      <c r="B40" s="10"/>
      <c r="C40" s="10"/>
      <c r="D40" s="10"/>
      <c r="E40" s="11"/>
      <c r="F40" s="11" t="s">
        <v>22</v>
      </c>
      <c r="G40" s="12" t="s">
        <v>0</v>
      </c>
      <c r="H40" s="29">
        <f>+$H$11</f>
        <v>43465</v>
      </c>
      <c r="I40" s="10" t="s">
        <v>0</v>
      </c>
    </row>
    <row r="41" spans="1:9" ht="12" customHeight="1" x14ac:dyDescent="0.15">
      <c r="A41" s="13" t="s">
        <v>2</v>
      </c>
      <c r="B41" s="24">
        <v>140.40999999999804</v>
      </c>
      <c r="C41" s="24">
        <v>497.28000000000065</v>
      </c>
      <c r="D41" s="25">
        <v>384.01000000000113</v>
      </c>
      <c r="E41" s="25">
        <v>-1174.7600000000002</v>
      </c>
      <c r="F41" s="26">
        <f>SUM(B41:E41)</f>
        <v>-153.0600000000004</v>
      </c>
      <c r="G41" s="14">
        <f>F41/$F$50*100</f>
        <v>-0.59622585063268807</v>
      </c>
      <c r="H41" s="25">
        <v>95503.920000000013</v>
      </c>
      <c r="I41" s="31">
        <f>+H41/$H$50*100</f>
        <v>9.8769657742123975</v>
      </c>
    </row>
    <row r="42" spans="1:9" ht="12" customHeight="1" x14ac:dyDescent="0.15">
      <c r="A42" s="15" t="s">
        <v>20</v>
      </c>
      <c r="B42" s="24">
        <v>3929.5400000000009</v>
      </c>
      <c r="C42" s="24">
        <v>4238.9799999999996</v>
      </c>
      <c r="D42" s="25">
        <v>4697.04</v>
      </c>
      <c r="E42" s="25">
        <v>1191.9099999999999</v>
      </c>
      <c r="F42" s="26">
        <f t="shared" ref="F42:F50" si="19">SUM(B42:E42)</f>
        <v>14057.470000000001</v>
      </c>
      <c r="G42" s="14">
        <f t="shared" ref="G42:G49" si="20">F42/$F$50*100</f>
        <v>54.759094528246919</v>
      </c>
      <c r="H42" s="25">
        <v>160673.39000000001</v>
      </c>
      <c r="I42" s="31">
        <f t="shared" ref="I42:I49" si="21">+H42/$H$50*100</f>
        <v>16.616758493857429</v>
      </c>
    </row>
    <row r="43" spans="1:9" ht="12" customHeight="1" x14ac:dyDescent="0.15">
      <c r="A43" s="15" t="s">
        <v>3</v>
      </c>
      <c r="B43" s="24">
        <v>-181.43000000000006</v>
      </c>
      <c r="C43" s="24">
        <v>-127.53999999999996</v>
      </c>
      <c r="D43" s="25">
        <v>-161.72000000000003</v>
      </c>
      <c r="E43" s="25">
        <v>-175.85000000000002</v>
      </c>
      <c r="F43" s="26">
        <f t="shared" si="19"/>
        <v>-646.54000000000008</v>
      </c>
      <c r="G43" s="14">
        <f t="shared" si="20"/>
        <v>-2.5185147097089846</v>
      </c>
      <c r="H43" s="25">
        <v>40325.96</v>
      </c>
      <c r="I43" s="31">
        <f t="shared" si="21"/>
        <v>4.1704898263051202</v>
      </c>
    </row>
    <row r="44" spans="1:9" ht="12" customHeight="1" x14ac:dyDescent="0.15">
      <c r="A44" s="15" t="s">
        <v>4</v>
      </c>
      <c r="B44" s="24">
        <v>231.21999999999935</v>
      </c>
      <c r="C44" s="24">
        <v>2750.0299999999997</v>
      </c>
      <c r="D44" s="25">
        <v>1481.5699999999997</v>
      </c>
      <c r="E44" s="25">
        <v>2828.3100000000013</v>
      </c>
      <c r="F44" s="26">
        <f t="shared" si="19"/>
        <v>7291.13</v>
      </c>
      <c r="G44" s="14">
        <f t="shared" si="20"/>
        <v>28.401673764036978</v>
      </c>
      <c r="H44" s="25">
        <v>336201.54</v>
      </c>
      <c r="I44" s="31">
        <f t="shared" si="21"/>
        <v>34.769788547082669</v>
      </c>
    </row>
    <row r="45" spans="1:9" ht="12" customHeight="1" x14ac:dyDescent="0.15">
      <c r="A45" s="15" t="s">
        <v>18</v>
      </c>
      <c r="B45" s="24">
        <v>-1134.7299999999998</v>
      </c>
      <c r="C45" s="24">
        <v>-1563.7099999999996</v>
      </c>
      <c r="D45" s="25">
        <v>-912.51</v>
      </c>
      <c r="E45" s="25">
        <v>7548</v>
      </c>
      <c r="F45" s="26">
        <f t="shared" si="19"/>
        <v>3937.05</v>
      </c>
      <c r="G45" s="14">
        <f t="shared" si="20"/>
        <v>15.336279793763353</v>
      </c>
      <c r="H45" s="25">
        <v>222753.77</v>
      </c>
      <c r="I45" s="31">
        <f t="shared" si="21"/>
        <v>23.037079131063727</v>
      </c>
    </row>
    <row r="46" spans="1:9" ht="12" customHeight="1" x14ac:dyDescent="0.15">
      <c r="A46" s="15" t="s">
        <v>21</v>
      </c>
      <c r="B46" s="24">
        <v>452.17000000000007</v>
      </c>
      <c r="C46" s="24">
        <v>-21.790000000000418</v>
      </c>
      <c r="D46" s="25">
        <v>-1088.54</v>
      </c>
      <c r="E46" s="25">
        <v>753.98999999999978</v>
      </c>
      <c r="F46" s="26">
        <f t="shared" si="19"/>
        <v>95.829999999999472</v>
      </c>
      <c r="G46" s="14">
        <f t="shared" si="20"/>
        <v>0.37329363168776974</v>
      </c>
      <c r="H46" s="25">
        <v>54873</v>
      </c>
      <c r="I46" s="31">
        <f t="shared" si="21"/>
        <v>5.6749371431911566</v>
      </c>
    </row>
    <row r="47" spans="1:9" ht="10.5" customHeight="1" x14ac:dyDescent="0.15">
      <c r="A47" s="15" t="s">
        <v>5</v>
      </c>
      <c r="B47" s="24">
        <v>229.55999999999995</v>
      </c>
      <c r="C47" s="24">
        <v>1.160000000000025</v>
      </c>
      <c r="D47" s="25">
        <v>93.669999999999987</v>
      </c>
      <c r="E47" s="25">
        <v>-210.79000000000002</v>
      </c>
      <c r="F47" s="26">
        <f t="shared" si="19"/>
        <v>113.59999999999997</v>
      </c>
      <c r="G47" s="14">
        <f t="shared" si="20"/>
        <v>0.44251441677690562</v>
      </c>
      <c r="H47" s="25">
        <v>22363.5</v>
      </c>
      <c r="I47" s="31">
        <f t="shared" si="21"/>
        <v>2.312821547969957</v>
      </c>
    </row>
    <row r="48" spans="1:9" ht="12" customHeight="1" x14ac:dyDescent="0.15">
      <c r="A48" s="15" t="s">
        <v>6</v>
      </c>
      <c r="B48" s="24">
        <v>544.55000000000109</v>
      </c>
      <c r="C48" s="24">
        <v>404.90000000000236</v>
      </c>
      <c r="D48" s="25">
        <v>600.9399999999996</v>
      </c>
      <c r="E48" s="25">
        <v>-1217.2600000000002</v>
      </c>
      <c r="F48" s="26">
        <f t="shared" si="19"/>
        <v>333.13000000000284</v>
      </c>
      <c r="G48" s="14">
        <f t="shared" si="20"/>
        <v>1.297665736451513</v>
      </c>
      <c r="H48" s="25">
        <v>29741.610000000044</v>
      </c>
      <c r="I48" s="31">
        <f t="shared" si="21"/>
        <v>3.0758618498588706</v>
      </c>
    </row>
    <row r="49" spans="1:9" ht="12" customHeight="1" x14ac:dyDescent="0.15">
      <c r="A49" s="16" t="s">
        <v>7</v>
      </c>
      <c r="B49" s="27">
        <v>118.52999999999952</v>
      </c>
      <c r="C49" s="27">
        <v>142.34999999999991</v>
      </c>
      <c r="D49" s="32">
        <v>96.3599999999999</v>
      </c>
      <c r="E49" s="27">
        <v>285.63000000000011</v>
      </c>
      <c r="F49" s="28">
        <f t="shared" si="19"/>
        <v>642.86999999999944</v>
      </c>
      <c r="G49" s="14">
        <f t="shared" si="20"/>
        <v>2.5042186893782494</v>
      </c>
      <c r="H49" s="30">
        <v>4499.1300000000047</v>
      </c>
      <c r="I49" s="17">
        <f t="shared" si="21"/>
        <v>0.46529768645865288</v>
      </c>
    </row>
    <row r="50" spans="1:9" ht="12" customHeight="1" x14ac:dyDescent="0.15">
      <c r="A50" s="18" t="s">
        <v>8</v>
      </c>
      <c r="B50" s="20">
        <v>4329.8199999999988</v>
      </c>
      <c r="C50" s="20">
        <v>6321.6600000000017</v>
      </c>
      <c r="D50" s="20">
        <v>5190.82</v>
      </c>
      <c r="E50" s="20">
        <v>9829.18</v>
      </c>
      <c r="F50" s="20">
        <f t="shared" si="19"/>
        <v>25671.48</v>
      </c>
      <c r="G50" s="19">
        <f t="shared" ref="G50" si="22">SUM(G41:G49)</f>
        <v>100</v>
      </c>
      <c r="H50" s="20">
        <v>966935.82000000018</v>
      </c>
      <c r="I50" s="20">
        <f t="shared" ref="I50" si="23">SUM(I41:I49)</f>
        <v>100</v>
      </c>
    </row>
    <row r="51" spans="1:9" ht="12" customHeight="1" x14ac:dyDescent="0.15">
      <c r="A51" s="23"/>
      <c r="B51" s="23"/>
      <c r="C51" s="23"/>
      <c r="D51" s="23"/>
      <c r="E51" s="23"/>
      <c r="F51" s="23"/>
      <c r="G51" s="23"/>
      <c r="H51" s="23"/>
    </row>
    <row r="52" spans="1:9" ht="12" customHeight="1" x14ac:dyDescent="0.15">
      <c r="A52" s="4" t="s">
        <v>24</v>
      </c>
    </row>
    <row r="53" spans="1:9" ht="12" customHeight="1" x14ac:dyDescent="0.15">
      <c r="A53" s="5"/>
      <c r="B53" s="6" t="s">
        <v>11</v>
      </c>
      <c r="C53" s="6" t="s">
        <v>12</v>
      </c>
      <c r="D53" s="6" t="s">
        <v>13</v>
      </c>
      <c r="E53" s="6" t="s">
        <v>14</v>
      </c>
      <c r="F53" s="7" t="s">
        <v>15</v>
      </c>
      <c r="G53" s="8" t="s">
        <v>15</v>
      </c>
      <c r="H53" s="7" t="s">
        <v>16</v>
      </c>
      <c r="I53" s="6" t="s">
        <v>16</v>
      </c>
    </row>
    <row r="54" spans="1:9" ht="12" customHeight="1" x14ac:dyDescent="0.15">
      <c r="A54" s="9"/>
      <c r="B54" s="10"/>
      <c r="C54" s="10"/>
      <c r="D54" s="10"/>
      <c r="E54" s="11"/>
      <c r="F54" s="11" t="s">
        <v>22</v>
      </c>
      <c r="G54" s="12" t="s">
        <v>0</v>
      </c>
      <c r="H54" s="29">
        <f>+$H$11</f>
        <v>43465</v>
      </c>
      <c r="I54" s="10" t="s">
        <v>0</v>
      </c>
    </row>
    <row r="55" spans="1:9" ht="12" customHeight="1" x14ac:dyDescent="0.15">
      <c r="A55" s="13" t="s">
        <v>2</v>
      </c>
      <c r="B55" s="24">
        <v>-626.7199999999998</v>
      </c>
      <c r="C55" s="24">
        <v>-930.52000000000044</v>
      </c>
      <c r="D55" s="25">
        <v>-570.60000000000036</v>
      </c>
      <c r="E55" s="25">
        <v>-1144.4000000000005</v>
      </c>
      <c r="F55" s="26">
        <f>SUM(B55:E55)</f>
        <v>-3272.2400000000011</v>
      </c>
      <c r="G55" s="14">
        <f>F55/$F$64*100</f>
        <v>-24.969705849136659</v>
      </c>
      <c r="H55" s="25">
        <v>33915.089999999997</v>
      </c>
      <c r="I55" s="31">
        <f>+H55/$H$64*100</f>
        <v>8.4524496699266738</v>
      </c>
    </row>
    <row r="56" spans="1:9" ht="12" customHeight="1" x14ac:dyDescent="0.15">
      <c r="A56" s="15" t="s">
        <v>20</v>
      </c>
      <c r="B56" s="24">
        <v>940.69</v>
      </c>
      <c r="C56" s="24">
        <v>962.01000000000022</v>
      </c>
      <c r="D56" s="25">
        <v>528.02</v>
      </c>
      <c r="E56" s="25">
        <v>-270.72000000000025</v>
      </c>
      <c r="F56" s="26">
        <f t="shared" ref="F56:F64" si="24">SUM(B56:E56)</f>
        <v>2160</v>
      </c>
      <c r="G56" s="14">
        <f t="shared" ref="G56:G63" si="25">F56/$F$64*100</f>
        <v>16.482459915573173</v>
      </c>
      <c r="H56" s="25">
        <v>37039.160000000003</v>
      </c>
      <c r="I56" s="31">
        <f t="shared" ref="I56:I63" si="26">+H56/$H$64*100</f>
        <v>9.2310424568049587</v>
      </c>
    </row>
    <row r="57" spans="1:9" ht="12" customHeight="1" x14ac:dyDescent="0.15">
      <c r="A57" s="15" t="s">
        <v>3</v>
      </c>
      <c r="B57" s="24">
        <v>-45.81</v>
      </c>
      <c r="C57" s="24">
        <v>-55.199999999999989</v>
      </c>
      <c r="D57" s="25">
        <v>-66.400000000000006</v>
      </c>
      <c r="E57" s="25">
        <v>78.649999999999977</v>
      </c>
      <c r="F57" s="26">
        <f t="shared" si="24"/>
        <v>-88.760000000000019</v>
      </c>
      <c r="G57" s="14">
        <f t="shared" si="25"/>
        <v>-0.67730701023438677</v>
      </c>
      <c r="H57" s="25">
        <v>2920.64</v>
      </c>
      <c r="I57" s="31">
        <f t="shared" si="26"/>
        <v>0.72789317687125821</v>
      </c>
    </row>
    <row r="58" spans="1:9" ht="12" customHeight="1" x14ac:dyDescent="0.15">
      <c r="A58" s="15" t="s">
        <v>4</v>
      </c>
      <c r="B58" s="24">
        <v>1371.4700000000003</v>
      </c>
      <c r="C58" s="24">
        <v>1166.3999999999996</v>
      </c>
      <c r="D58" s="25">
        <v>944.89999999999964</v>
      </c>
      <c r="E58" s="25">
        <v>653.38000000000011</v>
      </c>
      <c r="F58" s="26">
        <f t="shared" si="24"/>
        <v>4136.1499999999996</v>
      </c>
      <c r="G58" s="14">
        <f t="shared" si="25"/>
        <v>31.562003046202769</v>
      </c>
      <c r="H58" s="25">
        <v>64727.18</v>
      </c>
      <c r="I58" s="31">
        <f t="shared" si="26"/>
        <v>16.131557699722585</v>
      </c>
    </row>
    <row r="59" spans="1:9" ht="12" customHeight="1" x14ac:dyDescent="0.15">
      <c r="A59" s="15" t="s">
        <v>18</v>
      </c>
      <c r="B59" s="24">
        <v>37.040000000000077</v>
      </c>
      <c r="C59" s="24">
        <v>1179.1600000000001</v>
      </c>
      <c r="D59" s="25">
        <v>-336.96999999999997</v>
      </c>
      <c r="E59" s="25">
        <v>7538.3700000000008</v>
      </c>
      <c r="F59" s="26">
        <f t="shared" si="24"/>
        <v>8417.6</v>
      </c>
      <c r="G59" s="14">
        <f t="shared" si="25"/>
        <v>64.232756752467026</v>
      </c>
      <c r="H59" s="25">
        <v>59603.61</v>
      </c>
      <c r="I59" s="31">
        <f t="shared" si="26"/>
        <v>14.854641803130647</v>
      </c>
    </row>
    <row r="60" spans="1:9" ht="12" customHeight="1" x14ac:dyDescent="0.15">
      <c r="A60" s="15" t="s">
        <v>21</v>
      </c>
      <c r="B60" s="24">
        <v>-1377.2799999999997</v>
      </c>
      <c r="C60" s="24">
        <v>-1663.0700000000006</v>
      </c>
      <c r="D60" s="25">
        <v>-1049.3499999999995</v>
      </c>
      <c r="E60" s="25">
        <v>-4426.47</v>
      </c>
      <c r="F60" s="26">
        <f t="shared" si="24"/>
        <v>-8516.17</v>
      </c>
      <c r="G60" s="14">
        <f t="shared" si="25"/>
        <v>-64.984921601484629</v>
      </c>
      <c r="H60" s="25">
        <v>66367.399999999994</v>
      </c>
      <c r="I60" s="31">
        <f t="shared" si="26"/>
        <v>16.540339660720093</v>
      </c>
    </row>
    <row r="61" spans="1:9" ht="12" customHeight="1" x14ac:dyDescent="0.15">
      <c r="A61" s="15" t="s">
        <v>5</v>
      </c>
      <c r="B61" s="24">
        <v>555.31000000000017</v>
      </c>
      <c r="C61" s="24">
        <v>61.169999999999845</v>
      </c>
      <c r="D61" s="25">
        <v>865.75000000000011</v>
      </c>
      <c r="E61" s="25">
        <v>-890.06</v>
      </c>
      <c r="F61" s="26">
        <f t="shared" si="24"/>
        <v>592.17000000000007</v>
      </c>
      <c r="G61" s="14">
        <f t="shared" si="25"/>
        <v>4.5187121704652631</v>
      </c>
      <c r="H61" s="25">
        <v>22641.99</v>
      </c>
      <c r="I61" s="31">
        <f t="shared" si="26"/>
        <v>5.6429241644938299</v>
      </c>
    </row>
    <row r="62" spans="1:9" ht="12" customHeight="1" x14ac:dyDescent="0.15">
      <c r="A62" s="15" t="s">
        <v>6</v>
      </c>
      <c r="B62" s="24">
        <v>122.42999999999938</v>
      </c>
      <c r="C62" s="24">
        <v>751.39000000000306</v>
      </c>
      <c r="D62" s="25">
        <v>3818.9900000000007</v>
      </c>
      <c r="E62" s="25">
        <v>32.609999999997854</v>
      </c>
      <c r="F62" s="26">
        <f t="shared" si="24"/>
        <v>4725.420000000001</v>
      </c>
      <c r="G62" s="14">
        <f t="shared" si="25"/>
        <v>36.058585988077688</v>
      </c>
      <c r="H62" s="25">
        <v>84828.620000000024</v>
      </c>
      <c r="I62" s="31">
        <f t="shared" si="26"/>
        <v>21.141316184605007</v>
      </c>
    </row>
    <row r="63" spans="1:9" ht="12" customHeight="1" x14ac:dyDescent="0.15">
      <c r="A63" s="16" t="s">
        <v>7</v>
      </c>
      <c r="B63" s="27">
        <v>154.68000000000029</v>
      </c>
      <c r="C63" s="27">
        <v>1277.3900000000001</v>
      </c>
      <c r="D63" s="32">
        <v>2622.34</v>
      </c>
      <c r="E63" s="27">
        <v>896.25999999999885</v>
      </c>
      <c r="F63" s="28">
        <f t="shared" si="24"/>
        <v>4950.67</v>
      </c>
      <c r="G63" s="14">
        <f t="shared" si="25"/>
        <v>37.777416588069748</v>
      </c>
      <c r="H63" s="30">
        <v>29202</v>
      </c>
      <c r="I63" s="17">
        <f t="shared" si="26"/>
        <v>7.2778351837249646</v>
      </c>
    </row>
    <row r="64" spans="1:9" ht="12" customHeight="1" x14ac:dyDescent="0.15">
      <c r="A64" s="18" t="s">
        <v>8</v>
      </c>
      <c r="B64" s="20">
        <v>1131.8100000000006</v>
      </c>
      <c r="C64" s="20">
        <v>2748.7300000000018</v>
      </c>
      <c r="D64" s="20">
        <v>6756.6800000000012</v>
      </c>
      <c r="E64" s="20">
        <v>2467.6199999999972</v>
      </c>
      <c r="F64" s="20">
        <f t="shared" si="24"/>
        <v>13104.840000000002</v>
      </c>
      <c r="G64" s="19">
        <f t="shared" ref="G64" si="27">SUM(G55:G63)</f>
        <v>99.999999999999986</v>
      </c>
      <c r="H64" s="20">
        <v>401245.68999999994</v>
      </c>
      <c r="I64" s="20">
        <f t="shared" ref="I64" si="28">SUM(I55:I63)</f>
        <v>100.00000000000001</v>
      </c>
    </row>
    <row r="65" spans="1:9" ht="12" customHeight="1" x14ac:dyDescent="0.15">
      <c r="A65" s="23"/>
      <c r="B65" s="23"/>
      <c r="C65" s="23"/>
      <c r="D65" s="23"/>
      <c r="E65" s="23"/>
      <c r="F65" s="23"/>
      <c r="G65" s="23"/>
      <c r="H65" s="23"/>
    </row>
    <row r="66" spans="1:9" ht="12" customHeight="1" x14ac:dyDescent="0.15">
      <c r="A66" s="4" t="s">
        <v>25</v>
      </c>
    </row>
    <row r="67" spans="1:9" ht="12" customHeight="1" x14ac:dyDescent="0.15">
      <c r="A67" s="5"/>
      <c r="B67" s="6" t="s">
        <v>11</v>
      </c>
      <c r="C67" s="6" t="s">
        <v>12</v>
      </c>
      <c r="D67" s="6" t="s">
        <v>13</v>
      </c>
      <c r="E67" s="6" t="s">
        <v>14</v>
      </c>
      <c r="F67" s="7" t="s">
        <v>15</v>
      </c>
      <c r="G67" s="8" t="s">
        <v>15</v>
      </c>
      <c r="H67" s="7" t="s">
        <v>16</v>
      </c>
      <c r="I67" s="6" t="s">
        <v>16</v>
      </c>
    </row>
    <row r="68" spans="1:9" ht="12" customHeight="1" x14ac:dyDescent="0.15">
      <c r="A68" s="9"/>
      <c r="B68" s="10"/>
      <c r="C68" s="10"/>
      <c r="D68" s="10"/>
      <c r="E68" s="11"/>
      <c r="F68" s="11" t="s">
        <v>22</v>
      </c>
      <c r="G68" s="12" t="s">
        <v>0</v>
      </c>
      <c r="H68" s="29">
        <f>+$H$11</f>
        <v>43465</v>
      </c>
      <c r="I68" s="10" t="s">
        <v>0</v>
      </c>
    </row>
    <row r="69" spans="1:9" ht="12" customHeight="1" x14ac:dyDescent="0.15">
      <c r="A69" s="13" t="s">
        <v>2</v>
      </c>
      <c r="B69" s="24">
        <v>-1260.6400000000001</v>
      </c>
      <c r="C69" s="24">
        <v>-1481.9800000000002</v>
      </c>
      <c r="D69" s="25">
        <v>-1335.8500000000001</v>
      </c>
      <c r="E69" s="25">
        <v>-1402.19</v>
      </c>
      <c r="F69" s="26">
        <f>SUM(B69:E69)</f>
        <v>-5480.66</v>
      </c>
      <c r="G69" s="14">
        <f>F69/$F$78*100</f>
        <v>-22.277874068750673</v>
      </c>
      <c r="H69" s="25">
        <v>41986.34</v>
      </c>
      <c r="I69" s="31">
        <f>+H69/$H$78*100</f>
        <v>16.574513967939513</v>
      </c>
    </row>
    <row r="70" spans="1:9" ht="12" customHeight="1" x14ac:dyDescent="0.15">
      <c r="A70" s="15" t="s">
        <v>20</v>
      </c>
      <c r="B70" s="24">
        <v>-56.480000000000018</v>
      </c>
      <c r="C70" s="24">
        <v>-167.59000000000003</v>
      </c>
      <c r="D70" s="25">
        <v>-318.05000000000007</v>
      </c>
      <c r="E70" s="25">
        <v>287.39999999999998</v>
      </c>
      <c r="F70" s="26">
        <f t="shared" ref="F70:F78" si="29">SUM(B70:E70)</f>
        <v>-254.72000000000014</v>
      </c>
      <c r="G70" s="14">
        <f t="shared" ref="G70:G77" si="30">F70/$F$78*100</f>
        <v>-1.0353899134031623</v>
      </c>
      <c r="H70" s="25">
        <v>1972.61</v>
      </c>
      <c r="I70" s="31">
        <f t="shared" ref="I70:I77" si="31">+H70/$H$78*100</f>
        <v>0.77870688415082534</v>
      </c>
    </row>
    <row r="71" spans="1:9" ht="12" customHeight="1" x14ac:dyDescent="0.15">
      <c r="A71" s="15" t="s">
        <v>3</v>
      </c>
      <c r="B71" s="24">
        <v>-27.54000000000002</v>
      </c>
      <c r="C71" s="24">
        <v>-69.140000000000015</v>
      </c>
      <c r="D71" s="25">
        <v>-56.84</v>
      </c>
      <c r="E71" s="25">
        <v>61.84</v>
      </c>
      <c r="F71" s="26">
        <f t="shared" si="29"/>
        <v>-91.680000000000035</v>
      </c>
      <c r="G71" s="14">
        <f t="shared" si="30"/>
        <v>-0.37266232435930396</v>
      </c>
      <c r="H71" s="25">
        <v>1774.64</v>
      </c>
      <c r="I71" s="31">
        <f t="shared" si="31"/>
        <v>0.70055631112557515</v>
      </c>
    </row>
    <row r="72" spans="1:9" ht="12" customHeight="1" x14ac:dyDescent="0.15">
      <c r="A72" s="15" t="s">
        <v>4</v>
      </c>
      <c r="B72" s="24">
        <v>1629.46</v>
      </c>
      <c r="C72" s="24">
        <v>1181.3800000000001</v>
      </c>
      <c r="D72" s="25">
        <v>-2570.9299999999994</v>
      </c>
      <c r="E72" s="25">
        <v>3795.92</v>
      </c>
      <c r="F72" s="26">
        <f t="shared" si="29"/>
        <v>4035.8300000000008</v>
      </c>
      <c r="G72" s="14">
        <f t="shared" si="30"/>
        <v>16.404906070233523</v>
      </c>
      <c r="H72" s="25">
        <v>46104.639999999999</v>
      </c>
      <c r="I72" s="31">
        <f t="shared" si="31"/>
        <v>18.200252740934857</v>
      </c>
    </row>
    <row r="73" spans="1:9" ht="12" customHeight="1" x14ac:dyDescent="0.15">
      <c r="A73" s="15" t="s">
        <v>18</v>
      </c>
      <c r="B73" s="24">
        <v>1623.59</v>
      </c>
      <c r="C73" s="24">
        <v>-881.96</v>
      </c>
      <c r="D73" s="25">
        <v>-172.98000000000002</v>
      </c>
      <c r="E73" s="25">
        <v>1549.2200000000003</v>
      </c>
      <c r="F73" s="26">
        <f t="shared" si="29"/>
        <v>2117.87</v>
      </c>
      <c r="G73" s="14">
        <f t="shared" si="30"/>
        <v>8.6087517112875069</v>
      </c>
      <c r="H73" s="25">
        <v>10594.22</v>
      </c>
      <c r="I73" s="31">
        <f t="shared" si="31"/>
        <v>4.1821708529351254</v>
      </c>
    </row>
    <row r="74" spans="1:9" ht="12" customHeight="1" x14ac:dyDescent="0.15">
      <c r="A74" s="15" t="s">
        <v>21</v>
      </c>
      <c r="B74" s="24">
        <v>-1322.5299999999997</v>
      </c>
      <c r="C74" s="24">
        <v>3966.34</v>
      </c>
      <c r="D74" s="25">
        <v>4264.0200000000004</v>
      </c>
      <c r="E74" s="25">
        <v>4204.17</v>
      </c>
      <c r="F74" s="26">
        <f t="shared" si="29"/>
        <v>11112</v>
      </c>
      <c r="G74" s="14">
        <f t="shared" si="30"/>
        <v>45.168234601664309</v>
      </c>
      <c r="H74" s="25">
        <v>68254.33</v>
      </c>
      <c r="I74" s="31">
        <f t="shared" si="31"/>
        <v>26.944057185202453</v>
      </c>
    </row>
    <row r="75" spans="1:9" ht="12" customHeight="1" x14ac:dyDescent="0.15">
      <c r="A75" s="15" t="s">
        <v>5</v>
      </c>
      <c r="B75" s="24">
        <v>-954.99</v>
      </c>
      <c r="C75" s="24">
        <v>329.19999999999993</v>
      </c>
      <c r="D75" s="25">
        <v>-151.87</v>
      </c>
      <c r="E75" s="25">
        <v>-354.02</v>
      </c>
      <c r="F75" s="26">
        <f t="shared" si="29"/>
        <v>-1131.68</v>
      </c>
      <c r="G75" s="14">
        <f t="shared" si="30"/>
        <v>-4.6000708903898015</v>
      </c>
      <c r="H75" s="25">
        <v>7816.44</v>
      </c>
      <c r="I75" s="31">
        <f t="shared" si="31"/>
        <v>3.0856153205914385</v>
      </c>
    </row>
    <row r="76" spans="1:9" ht="12" customHeight="1" x14ac:dyDescent="0.15">
      <c r="A76" s="15" t="s">
        <v>6</v>
      </c>
      <c r="B76" s="24">
        <v>-170.06000000000222</v>
      </c>
      <c r="C76" s="24">
        <v>-2691.0699999999997</v>
      </c>
      <c r="D76" s="25">
        <v>1856.6999999999989</v>
      </c>
      <c r="E76" s="25">
        <v>6370.0599999999959</v>
      </c>
      <c r="F76" s="26">
        <f t="shared" si="29"/>
        <v>5365.6299999999928</v>
      </c>
      <c r="G76" s="14">
        <f t="shared" si="30"/>
        <v>21.810298292452103</v>
      </c>
      <c r="H76" s="25">
        <v>48641.03</v>
      </c>
      <c r="I76" s="31">
        <f t="shared" si="31"/>
        <v>19.201517235128495</v>
      </c>
    </row>
    <row r="77" spans="1:9" ht="12" customHeight="1" x14ac:dyDescent="0.15">
      <c r="A77" s="16" t="s">
        <v>7</v>
      </c>
      <c r="B77" s="27">
        <v>1469.5500000000004</v>
      </c>
      <c r="C77" s="27">
        <v>944.79</v>
      </c>
      <c r="D77" s="32">
        <v>1367.5099999999998</v>
      </c>
      <c r="E77" s="27">
        <v>5146.92</v>
      </c>
      <c r="F77" s="28">
        <f t="shared" si="29"/>
        <v>8928.77</v>
      </c>
      <c r="G77" s="14">
        <f t="shared" si="30"/>
        <v>36.293806521265502</v>
      </c>
      <c r="H77" s="30">
        <v>26174.43</v>
      </c>
      <c r="I77" s="17">
        <f t="shared" si="31"/>
        <v>10.332609501991721</v>
      </c>
    </row>
    <row r="78" spans="1:9" ht="12" customHeight="1" x14ac:dyDescent="0.15">
      <c r="A78" s="18" t="s">
        <v>8</v>
      </c>
      <c r="B78" s="20">
        <v>930.35999999999831</v>
      </c>
      <c r="C78" s="20">
        <v>1129.9700000000003</v>
      </c>
      <c r="D78" s="20">
        <v>2881.7099999999996</v>
      </c>
      <c r="E78" s="20">
        <v>19659.319999999996</v>
      </c>
      <c r="F78" s="20">
        <f t="shared" si="29"/>
        <v>24601.359999999993</v>
      </c>
      <c r="G78" s="19">
        <f t="shared" ref="G78" si="32">SUM(G69:G77)</f>
        <v>100</v>
      </c>
      <c r="H78" s="20">
        <v>253318.68</v>
      </c>
      <c r="I78" s="20">
        <f t="shared" ref="I78" si="33">SUM(I69:I77)</f>
        <v>100.00000000000001</v>
      </c>
    </row>
    <row r="79" spans="1:9" ht="12" customHeight="1" x14ac:dyDescent="0.15">
      <c r="A79" s="23"/>
      <c r="B79" s="23"/>
      <c r="C79" s="23"/>
      <c r="D79" s="23"/>
      <c r="E79" s="23"/>
      <c r="F79" s="23"/>
      <c r="G79" s="23"/>
      <c r="H79" s="23"/>
    </row>
    <row r="80" spans="1:9" ht="12" customHeight="1" x14ac:dyDescent="0.15">
      <c r="A80" s="4" t="s">
        <v>19</v>
      </c>
    </row>
    <row r="81" spans="1:9" ht="12" customHeight="1" x14ac:dyDescent="0.15">
      <c r="A81" s="5"/>
      <c r="B81" s="6" t="s">
        <v>11</v>
      </c>
      <c r="C81" s="6" t="s">
        <v>12</v>
      </c>
      <c r="D81" s="6" t="s">
        <v>13</v>
      </c>
      <c r="E81" s="6" t="s">
        <v>14</v>
      </c>
      <c r="F81" s="7" t="s">
        <v>15</v>
      </c>
      <c r="G81" s="8" t="s">
        <v>15</v>
      </c>
      <c r="H81" s="7" t="s">
        <v>16</v>
      </c>
      <c r="I81" s="6" t="s">
        <v>16</v>
      </c>
    </row>
    <row r="82" spans="1:9" ht="12" customHeight="1" x14ac:dyDescent="0.15">
      <c r="A82" s="9"/>
      <c r="B82" s="10"/>
      <c r="C82" s="10"/>
      <c r="D82" s="10"/>
      <c r="E82" s="11"/>
      <c r="F82" s="11" t="s">
        <v>22</v>
      </c>
      <c r="G82" s="12" t="s">
        <v>0</v>
      </c>
      <c r="H82" s="29">
        <f>+$H$11</f>
        <v>43465</v>
      </c>
      <c r="I82" s="10" t="s">
        <v>0</v>
      </c>
    </row>
    <row r="83" spans="1:9" ht="12" customHeight="1" x14ac:dyDescent="0.15">
      <c r="A83" s="13" t="s">
        <v>2</v>
      </c>
      <c r="B83" s="24">
        <v>-129.75</v>
      </c>
      <c r="C83" s="24">
        <v>349.07</v>
      </c>
      <c r="D83" s="25">
        <v>-153.53999999999996</v>
      </c>
      <c r="E83" s="25">
        <v>-209.11000000000024</v>
      </c>
      <c r="F83" s="26">
        <f>SUM(B83:E83)</f>
        <v>-143.33000000000021</v>
      </c>
      <c r="G83" s="14">
        <f>F83/$F$92*100</f>
        <v>-7.3836912789709439</v>
      </c>
      <c r="H83" s="25">
        <v>6239.76</v>
      </c>
      <c r="I83" s="31">
        <f>+H83/$H$92*100</f>
        <v>13.40078655333976</v>
      </c>
    </row>
    <row r="84" spans="1:9" ht="12" customHeight="1" x14ac:dyDescent="0.15">
      <c r="A84" s="15" t="s">
        <v>20</v>
      </c>
      <c r="B84" s="24">
        <v>207.48000000000002</v>
      </c>
      <c r="C84" s="24">
        <v>1276.9099999999999</v>
      </c>
      <c r="D84" s="25">
        <v>-333.91000000000008</v>
      </c>
      <c r="E84" s="25">
        <v>-494.87</v>
      </c>
      <c r="F84" s="26">
        <f t="shared" ref="F84:F92" si="34">SUM(B84:E84)</f>
        <v>655.60999999999979</v>
      </c>
      <c r="G84" s="14">
        <f t="shared" ref="G84:G91" si="35">F84/$F$92*100</f>
        <v>33.773961064718705</v>
      </c>
      <c r="H84" s="25">
        <v>5523.32</v>
      </c>
      <c r="I84" s="31">
        <f t="shared" ref="I84:I91" si="36">+H84/$H$92*100</f>
        <v>11.862128092393386</v>
      </c>
    </row>
    <row r="85" spans="1:9" ht="12" customHeight="1" x14ac:dyDescent="0.15">
      <c r="A85" s="15" t="s">
        <v>3</v>
      </c>
      <c r="B85" s="24">
        <v>-8.25</v>
      </c>
      <c r="C85" s="24">
        <v>-12.92</v>
      </c>
      <c r="D85" s="25">
        <v>-11.280000000000001</v>
      </c>
      <c r="E85" s="25">
        <v>-7.8999999999999995</v>
      </c>
      <c r="F85" s="26">
        <f t="shared" si="34"/>
        <v>-40.35</v>
      </c>
      <c r="G85" s="14">
        <f t="shared" si="35"/>
        <v>-2.0786432924473393</v>
      </c>
      <c r="H85" s="25">
        <v>378.08</v>
      </c>
      <c r="I85" s="31">
        <f t="shared" si="36"/>
        <v>0.81198145122355603</v>
      </c>
    </row>
    <row r="86" spans="1:9" ht="12" customHeight="1" x14ac:dyDescent="0.15">
      <c r="A86" s="15" t="s">
        <v>4</v>
      </c>
      <c r="B86" s="24">
        <v>167.24</v>
      </c>
      <c r="C86" s="24">
        <v>293.56</v>
      </c>
      <c r="D86" s="25">
        <v>-153.14000000000004</v>
      </c>
      <c r="E86" s="25">
        <v>-273.64</v>
      </c>
      <c r="F86" s="26">
        <f t="shared" si="34"/>
        <v>34.019999999999982</v>
      </c>
      <c r="G86" s="14">
        <f t="shared" si="35"/>
        <v>1.7525512963831091</v>
      </c>
      <c r="H86" s="25">
        <v>9118.6200000000008</v>
      </c>
      <c r="I86" s="31">
        <f t="shared" si="36"/>
        <v>19.58355454072192</v>
      </c>
    </row>
    <row r="87" spans="1:9" ht="12" customHeight="1" x14ac:dyDescent="0.15">
      <c r="A87" s="15" t="s">
        <v>18</v>
      </c>
      <c r="B87" s="24">
        <v>-8.31</v>
      </c>
      <c r="C87" s="24">
        <v>-4.3199999999999994</v>
      </c>
      <c r="D87" s="25">
        <v>-4.96</v>
      </c>
      <c r="E87" s="25">
        <v>359.04</v>
      </c>
      <c r="F87" s="26">
        <f t="shared" si="34"/>
        <v>341.45000000000005</v>
      </c>
      <c r="G87" s="14">
        <f t="shared" si="35"/>
        <v>17.589907117872222</v>
      </c>
      <c r="H87" s="25">
        <v>501.79</v>
      </c>
      <c r="I87" s="31">
        <f t="shared" si="36"/>
        <v>1.0776665584253815</v>
      </c>
    </row>
    <row r="88" spans="1:9" ht="12" customHeight="1" x14ac:dyDescent="0.15">
      <c r="A88" s="15" t="s">
        <v>21</v>
      </c>
      <c r="B88" s="24">
        <v>1178.1500000000001</v>
      </c>
      <c r="C88" s="24">
        <v>605.04999999999995</v>
      </c>
      <c r="D88" s="25">
        <v>197.68000000000006</v>
      </c>
      <c r="E88" s="25">
        <v>-1150.57</v>
      </c>
      <c r="F88" s="26">
        <f t="shared" si="34"/>
        <v>830.31000000000017</v>
      </c>
      <c r="G88" s="14">
        <f t="shared" si="35"/>
        <v>42.773688033505593</v>
      </c>
      <c r="H88" s="25">
        <v>12448.83</v>
      </c>
      <c r="I88" s="31">
        <f t="shared" si="36"/>
        <v>26.735661895459533</v>
      </c>
    </row>
    <row r="89" spans="1:9" x14ac:dyDescent="0.15">
      <c r="A89" s="15" t="s">
        <v>5</v>
      </c>
      <c r="B89" s="24">
        <v>99.610000000000014</v>
      </c>
      <c r="C89" s="24">
        <v>256.78999999999996</v>
      </c>
      <c r="D89" s="25">
        <v>-64.509999999999991</v>
      </c>
      <c r="E89" s="25">
        <v>-159.75</v>
      </c>
      <c r="F89" s="26">
        <f t="shared" si="34"/>
        <v>132.13999999999999</v>
      </c>
      <c r="G89" s="14">
        <f t="shared" si="35"/>
        <v>6.8072348119948307</v>
      </c>
      <c r="H89" s="25">
        <v>2472.9699999999998</v>
      </c>
      <c r="I89" s="31">
        <f t="shared" si="36"/>
        <v>5.3110605412407885</v>
      </c>
    </row>
    <row r="90" spans="1:9" x14ac:dyDescent="0.15">
      <c r="A90" s="15" t="s">
        <v>6</v>
      </c>
      <c r="B90" s="24">
        <v>357.06999999999994</v>
      </c>
      <c r="C90" s="24">
        <v>1773.0600000000009</v>
      </c>
      <c r="D90" s="25">
        <v>-571.51</v>
      </c>
      <c r="E90" s="25">
        <v>-1181.1900000000003</v>
      </c>
      <c r="F90" s="26">
        <f t="shared" si="34"/>
        <v>377.43000000000075</v>
      </c>
      <c r="G90" s="14">
        <f t="shared" si="35"/>
        <v>19.443428447791842</v>
      </c>
      <c r="H90" s="25">
        <v>7966.5599999999995</v>
      </c>
      <c r="I90" s="31">
        <f t="shared" si="36"/>
        <v>17.10933916118158</v>
      </c>
    </row>
    <row r="91" spans="1:9" x14ac:dyDescent="0.15">
      <c r="A91" s="16" t="s">
        <v>7</v>
      </c>
      <c r="B91" s="27">
        <v>-143.74999999999989</v>
      </c>
      <c r="C91" s="27">
        <v>193.66000000000003</v>
      </c>
      <c r="D91" s="32">
        <v>86.860000000000014</v>
      </c>
      <c r="E91" s="27">
        <v>-382.88000000000005</v>
      </c>
      <c r="F91" s="28">
        <f t="shared" si="34"/>
        <v>-246.1099999999999</v>
      </c>
      <c r="G91" s="14">
        <f t="shared" si="35"/>
        <v>-12.678436200847942</v>
      </c>
      <c r="H91" s="30">
        <v>1912.71</v>
      </c>
      <c r="I91" s="17">
        <f t="shared" si="36"/>
        <v>4.1078212060140924</v>
      </c>
    </row>
    <row r="92" spans="1:9" ht="12" customHeight="1" x14ac:dyDescent="0.15">
      <c r="A92" s="18" t="s">
        <v>8</v>
      </c>
      <c r="B92" s="20">
        <v>1719.4900000000002</v>
      </c>
      <c r="C92" s="20">
        <v>4730.8600000000006</v>
      </c>
      <c r="D92" s="20">
        <v>-1008.3100000000001</v>
      </c>
      <c r="E92" s="20">
        <v>-3500.8700000000008</v>
      </c>
      <c r="F92" s="20">
        <f t="shared" si="34"/>
        <v>1941.1699999999992</v>
      </c>
      <c r="G92" s="19">
        <f t="shared" ref="G92" si="37">SUM(G83:G91)</f>
        <v>100.00000000000009</v>
      </c>
      <c r="H92" s="20">
        <v>46562.64</v>
      </c>
      <c r="I92" s="20">
        <f t="shared" ref="I92" si="38">SUM(I83:I91)</f>
        <v>100.00000000000001</v>
      </c>
    </row>
    <row r="93" spans="1:9" x14ac:dyDescent="0.15">
      <c r="A93" s="23"/>
      <c r="B93" s="23"/>
      <c r="C93" s="23"/>
      <c r="D93" s="23"/>
      <c r="E93" s="23"/>
      <c r="F93" s="23"/>
      <c r="G93" s="23"/>
      <c r="H93" s="23"/>
    </row>
    <row r="94" spans="1:9" x14ac:dyDescent="0.15">
      <c r="A94" s="4" t="s">
        <v>17</v>
      </c>
    </row>
    <row r="95" spans="1:9" x14ac:dyDescent="0.15">
      <c r="A95" s="5"/>
      <c r="B95" s="6" t="s">
        <v>11</v>
      </c>
      <c r="C95" s="6" t="s">
        <v>12</v>
      </c>
      <c r="D95" s="6" t="s">
        <v>13</v>
      </c>
      <c r="E95" s="6" t="s">
        <v>14</v>
      </c>
      <c r="F95" s="7" t="s">
        <v>15</v>
      </c>
      <c r="G95" s="8" t="s">
        <v>15</v>
      </c>
      <c r="H95" s="7" t="s">
        <v>16</v>
      </c>
      <c r="I95" s="6" t="s">
        <v>16</v>
      </c>
    </row>
    <row r="96" spans="1:9" x14ac:dyDescent="0.15">
      <c r="A96" s="9"/>
      <c r="B96" s="10"/>
      <c r="C96" s="10"/>
      <c r="D96" s="10"/>
      <c r="E96" s="11"/>
      <c r="F96" s="11" t="s">
        <v>22</v>
      </c>
      <c r="G96" s="12" t="s">
        <v>0</v>
      </c>
      <c r="H96" s="29">
        <f>+$H$11</f>
        <v>43465</v>
      </c>
      <c r="I96" s="10" t="s">
        <v>0</v>
      </c>
    </row>
    <row r="97" spans="1:9" ht="12" customHeight="1" x14ac:dyDescent="0.15">
      <c r="A97" s="13" t="s">
        <v>2</v>
      </c>
      <c r="B97" s="24">
        <v>122.84</v>
      </c>
      <c r="C97" s="24">
        <v>15.129999999999988</v>
      </c>
      <c r="D97" s="25">
        <v>-1.0200000000000049</v>
      </c>
      <c r="E97" s="25">
        <v>6.91</v>
      </c>
      <c r="F97" s="26">
        <f>SUM(B97:E97)</f>
        <v>143.85999999999999</v>
      </c>
      <c r="G97" s="14">
        <f>F97/$F$106*100</f>
        <v>10.133483605113938</v>
      </c>
      <c r="H97" s="25">
        <v>188.04000000000002</v>
      </c>
      <c r="I97" s="31">
        <f>H97/$H$106*100</f>
        <v>1.2927736264280221</v>
      </c>
    </row>
    <row r="98" spans="1:9" ht="12" customHeight="1" x14ac:dyDescent="0.15">
      <c r="A98" s="15" t="s">
        <v>20</v>
      </c>
      <c r="B98" s="24">
        <v>-0.92999999999999972</v>
      </c>
      <c r="C98" s="24">
        <v>14.870000000000005</v>
      </c>
      <c r="D98" s="25">
        <v>-13.729999999999999</v>
      </c>
      <c r="E98" s="25">
        <v>-4.5599999999999987</v>
      </c>
      <c r="F98" s="26">
        <f t="shared" ref="F98:F106" si="39">SUM(B98:E98)</f>
        <v>-4.3499999999999925</v>
      </c>
      <c r="G98" s="14">
        <f t="shared" ref="G98:G105" si="40">F98/$F$106*100</f>
        <v>-0.30641355263621273</v>
      </c>
      <c r="H98" s="25">
        <v>46.95</v>
      </c>
      <c r="I98" s="31">
        <f t="shared" ref="I98:I105" si="41">H98/$H$106*100</f>
        <v>0.32278090704528628</v>
      </c>
    </row>
    <row r="99" spans="1:9" ht="12" customHeight="1" x14ac:dyDescent="0.15">
      <c r="A99" s="15" t="s">
        <v>3</v>
      </c>
      <c r="B99" s="24">
        <v>0.45999999999999996</v>
      </c>
      <c r="C99" s="24">
        <v>3.5299999999999994</v>
      </c>
      <c r="D99" s="25">
        <v>-1.5700000000000003</v>
      </c>
      <c r="E99" s="25">
        <v>8.0000000000000071E-2</v>
      </c>
      <c r="F99" s="26">
        <f t="shared" si="39"/>
        <v>2.4999999999999991</v>
      </c>
      <c r="G99" s="14">
        <f t="shared" si="40"/>
        <v>0.17609974289437536</v>
      </c>
      <c r="H99" s="25">
        <v>8.2899999999999991</v>
      </c>
      <c r="I99" s="31">
        <f t="shared" si="41"/>
        <v>5.6993689444204958E-2</v>
      </c>
    </row>
    <row r="100" spans="1:9" ht="12" customHeight="1" x14ac:dyDescent="0.15">
      <c r="A100" s="15" t="s">
        <v>4</v>
      </c>
      <c r="B100" s="24">
        <v>149.57</v>
      </c>
      <c r="C100" s="24">
        <v>32.47</v>
      </c>
      <c r="D100" s="25">
        <v>25.629999999999995</v>
      </c>
      <c r="E100" s="25">
        <v>12.449999999999989</v>
      </c>
      <c r="F100" s="26">
        <f t="shared" si="39"/>
        <v>220.11999999999998</v>
      </c>
      <c r="G100" s="14">
        <f t="shared" si="40"/>
        <v>15.505230162363965</v>
      </c>
      <c r="H100" s="25">
        <v>4552.75</v>
      </c>
      <c r="I100" s="31">
        <f t="shared" si="41"/>
        <v>31.300122993619318</v>
      </c>
    </row>
    <row r="101" spans="1:9" ht="12" customHeight="1" x14ac:dyDescent="0.15">
      <c r="A101" s="15" t="s">
        <v>18</v>
      </c>
      <c r="B101" s="24">
        <v>0</v>
      </c>
      <c r="C101" s="24">
        <v>0</v>
      </c>
      <c r="D101" s="25">
        <v>0</v>
      </c>
      <c r="E101" s="25">
        <v>0</v>
      </c>
      <c r="F101" s="26">
        <f t="shared" si="39"/>
        <v>0</v>
      </c>
      <c r="G101" s="14">
        <f t="shared" si="40"/>
        <v>0</v>
      </c>
      <c r="H101" s="25">
        <v>0</v>
      </c>
      <c r="I101" s="31">
        <f t="shared" si="41"/>
        <v>0</v>
      </c>
    </row>
    <row r="102" spans="1:9" ht="12" customHeight="1" x14ac:dyDescent="0.15">
      <c r="A102" s="15" t="s">
        <v>21</v>
      </c>
      <c r="B102" s="24">
        <v>40.98</v>
      </c>
      <c r="C102" s="24">
        <v>47.279999999999994</v>
      </c>
      <c r="D102" s="25">
        <v>9.8099999999999987</v>
      </c>
      <c r="E102" s="25">
        <v>-5.379999999999999</v>
      </c>
      <c r="F102" s="26">
        <f t="shared" si="39"/>
        <v>92.69</v>
      </c>
      <c r="G102" s="14">
        <f t="shared" si="40"/>
        <v>6.5290740675518624</v>
      </c>
      <c r="H102" s="25">
        <v>161.19</v>
      </c>
      <c r="I102" s="31">
        <f t="shared" si="41"/>
        <v>1.1081800725586728</v>
      </c>
    </row>
    <row r="103" spans="1:9" ht="12" customHeight="1" x14ac:dyDescent="0.15">
      <c r="A103" s="15" t="s">
        <v>5</v>
      </c>
      <c r="B103" s="24">
        <v>14.02</v>
      </c>
      <c r="C103" s="24">
        <v>6.0200000000000031</v>
      </c>
      <c r="D103" s="25">
        <v>30.72</v>
      </c>
      <c r="E103" s="25">
        <v>7.129999999999999</v>
      </c>
      <c r="F103" s="26">
        <f t="shared" si="39"/>
        <v>57.89</v>
      </c>
      <c r="G103" s="14">
        <f t="shared" si="40"/>
        <v>4.077765646462157</v>
      </c>
      <c r="H103" s="25">
        <v>317.31</v>
      </c>
      <c r="I103" s="31">
        <f t="shared" si="41"/>
        <v>2.1815039321520717</v>
      </c>
    </row>
    <row r="104" spans="1:9" ht="12" customHeight="1" x14ac:dyDescent="0.15">
      <c r="A104" s="15" t="s">
        <v>6</v>
      </c>
      <c r="B104" s="24">
        <v>107.22</v>
      </c>
      <c r="C104" s="24">
        <v>640.06999999999994</v>
      </c>
      <c r="D104" s="25">
        <v>149.01999999999998</v>
      </c>
      <c r="E104" s="25">
        <v>214.76999999999998</v>
      </c>
      <c r="F104" s="26">
        <f t="shared" si="39"/>
        <v>1111.08</v>
      </c>
      <c r="G104" s="14">
        <f t="shared" si="40"/>
        <v>78.26436093403305</v>
      </c>
      <c r="H104" s="25">
        <v>7483.5000000000009</v>
      </c>
      <c r="I104" s="31">
        <f t="shared" si="41"/>
        <v>51.449007835429171</v>
      </c>
    </row>
    <row r="105" spans="1:9" ht="12" customHeight="1" x14ac:dyDescent="0.15">
      <c r="A105" s="16" t="s">
        <v>7</v>
      </c>
      <c r="B105" s="27">
        <v>5.26</v>
      </c>
      <c r="C105" s="27">
        <v>-225.4</v>
      </c>
      <c r="D105" s="32">
        <v>8.3000000000000007</v>
      </c>
      <c r="E105" s="27">
        <v>7.7</v>
      </c>
      <c r="F105" s="28">
        <f t="shared" si="39"/>
        <v>-204.14000000000001</v>
      </c>
      <c r="G105" s="14">
        <f t="shared" si="40"/>
        <v>-14.379600605783121</v>
      </c>
      <c r="H105" s="30">
        <v>1787.44</v>
      </c>
      <c r="I105" s="17">
        <f t="shared" si="41"/>
        <v>12.288636943323247</v>
      </c>
    </row>
    <row r="106" spans="1:9" ht="12" customHeight="1" x14ac:dyDescent="0.15">
      <c r="A106" s="18" t="s">
        <v>8</v>
      </c>
      <c r="B106" s="20">
        <v>439.41999999999996</v>
      </c>
      <c r="C106" s="20">
        <v>533.96999999999991</v>
      </c>
      <c r="D106" s="20">
        <v>207.15999999999997</v>
      </c>
      <c r="E106" s="20">
        <v>239.09999999999997</v>
      </c>
      <c r="F106" s="20">
        <f t="shared" si="39"/>
        <v>1419.6499999999996</v>
      </c>
      <c r="G106" s="19">
        <f t="shared" ref="G106" si="42">SUM(G97:G105)</f>
        <v>100.00000000000001</v>
      </c>
      <c r="H106" s="20">
        <v>14545.470000000001</v>
      </c>
      <c r="I106" s="20">
        <f>SUM(I97:I105)</f>
        <v>100</v>
      </c>
    </row>
  </sheetData>
  <phoneticPr fontId="0" type="noConversion"/>
  <pageMargins left="0.75" right="0.75" top="0.39" bottom="0.53" header="0.3" footer="0.2800000000000000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2018</vt:lpstr>
      <vt:lpstr>'2018'!Utskriftsområde</vt:lpstr>
      <vt:lpstr>'2018'!Utskriftsrubriker</vt:lpstr>
    </vt:vector>
  </TitlesOfParts>
  <Company>Fondbolagens Förening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Strand</dc:creator>
  <cp:lastModifiedBy>Fredrik Pettersson</cp:lastModifiedBy>
  <cp:lastPrinted>2019-01-31T13:18:14Z</cp:lastPrinted>
  <dcterms:created xsi:type="dcterms:W3CDTF">2001-01-11T13:23:45Z</dcterms:created>
  <dcterms:modified xsi:type="dcterms:W3CDTF">2019-01-31T13:18:20Z</dcterms:modified>
</cp:coreProperties>
</file>