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Fondsparande efter ESG/"/>
    </mc:Choice>
  </mc:AlternateContent>
  <xr:revisionPtr revIDLastSave="145" documentId="8_{637EF325-AE63-43C6-A4D0-0E2BE53A3065}" xr6:coauthVersionLast="47" xr6:coauthVersionMax="47" xr10:uidLastSave="{CD0A4066-1CA4-4246-AFC5-CDAD7CD05AC6}"/>
  <bookViews>
    <workbookView xWindow="-28920" yWindow="-120" windowWidth="29040" windowHeight="17640" xr2:uid="{00000000-000D-0000-FFFF-FFFF00000000}"/>
  </bookViews>
  <sheets>
    <sheet name="2022" sheetId="2" r:id="rId1"/>
    <sheet name="Q1" sheetId="3" r:id="rId2"/>
    <sheet name="Q2" sheetId="4" r:id="rId3"/>
    <sheet name="Q3" sheetId="5" r:id="rId4"/>
    <sheet name="Q4" sheetId="6" r:id="rId5"/>
  </sheets>
  <definedNames>
    <definedName name="_xlnm.Print_Area" localSheetId="0">'2022'!$A$1:$J$78</definedName>
    <definedName name="_xlnm.Print_Area" localSheetId="1">'Q1'!$A$1:$G$78</definedName>
    <definedName name="_xlnm.Print_Area" localSheetId="2">'Q2'!$A$1:$G$78</definedName>
    <definedName name="_xlnm.Print_Area" localSheetId="3">'Q3'!$A$1:$G$78</definedName>
    <definedName name="_xlnm.Print_Area" localSheetId="4">'Q4'!$A$1:$G$78</definedName>
    <definedName name="_xlnm.Print_Titles" localSheetId="0">'2022'!$1:$8</definedName>
    <definedName name="_xlnm.Print_Titles" localSheetId="1">'Q1'!$1:$8</definedName>
    <definedName name="_xlnm.Print_Titles" localSheetId="2">'Q2'!$1:$8</definedName>
    <definedName name="_xlnm.Print_Titles" localSheetId="3">'Q3'!$1:$8</definedName>
    <definedName name="_xlnm.Print_Titles" localSheetId="4">'Q4'!$1:$8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6" l="1"/>
  <c r="F15" i="6" s="1"/>
  <c r="F13" i="6"/>
  <c r="F12" i="6"/>
  <c r="E14" i="6"/>
  <c r="E13" i="6"/>
  <c r="E12" i="6"/>
  <c r="E15" i="6" s="1"/>
  <c r="C14" i="6"/>
  <c r="C13" i="6"/>
  <c r="C12" i="6"/>
  <c r="C15" i="6" s="1"/>
  <c r="F63" i="6"/>
  <c r="D63" i="6"/>
  <c r="F62" i="6"/>
  <c r="D62" i="6"/>
  <c r="F61" i="6"/>
  <c r="F64" i="6" s="1"/>
  <c r="D61" i="6"/>
  <c r="D64" i="6" s="1"/>
  <c r="F55" i="6"/>
  <c r="D55" i="6"/>
  <c r="F54" i="6"/>
  <c r="D54" i="6"/>
  <c r="F53" i="6"/>
  <c r="F56" i="6" s="1"/>
  <c r="D53" i="6"/>
  <c r="D56" i="6" s="1"/>
  <c r="F47" i="6"/>
  <c r="D47" i="6"/>
  <c r="F46" i="6"/>
  <c r="D46" i="6"/>
  <c r="F45" i="6"/>
  <c r="F48" i="6" s="1"/>
  <c r="D45" i="6"/>
  <c r="D48" i="6" s="1"/>
  <c r="F39" i="6"/>
  <c r="D39" i="6"/>
  <c r="F38" i="6"/>
  <c r="D38" i="6"/>
  <c r="F37" i="6"/>
  <c r="F40" i="6" s="1"/>
  <c r="D37" i="6"/>
  <c r="D40" i="6" s="1"/>
  <c r="F31" i="6"/>
  <c r="D31" i="6"/>
  <c r="F30" i="6"/>
  <c r="D30" i="6"/>
  <c r="F29" i="6"/>
  <c r="F32" i="6" s="1"/>
  <c r="D29" i="6"/>
  <c r="D32" i="6" s="1"/>
  <c r="F23" i="6"/>
  <c r="D23" i="6"/>
  <c r="F22" i="6"/>
  <c r="D22" i="6"/>
  <c r="F21" i="6"/>
  <c r="F24" i="6" s="1"/>
  <c r="D21" i="6"/>
  <c r="D24" i="6" s="1"/>
  <c r="D14" i="6" l="1"/>
  <c r="B14" i="6"/>
  <c r="D13" i="6"/>
  <c r="B13" i="6"/>
  <c r="D12" i="6"/>
  <c r="B12" i="6"/>
  <c r="F63" i="5"/>
  <c r="D63" i="5"/>
  <c r="F62" i="5"/>
  <c r="D62" i="5"/>
  <c r="F61" i="5"/>
  <c r="D61" i="5"/>
  <c r="F55" i="5"/>
  <c r="D55" i="5"/>
  <c r="F54" i="5"/>
  <c r="D54" i="5"/>
  <c r="F53" i="5"/>
  <c r="F56" i="5" s="1"/>
  <c r="D53" i="5"/>
  <c r="F47" i="5"/>
  <c r="D47" i="5"/>
  <c r="F46" i="5"/>
  <c r="D46" i="5"/>
  <c r="F45" i="5"/>
  <c r="F48" i="5" s="1"/>
  <c r="D45" i="5"/>
  <c r="D48" i="5" s="1"/>
  <c r="F39" i="5"/>
  <c r="D39" i="5"/>
  <c r="F38" i="5"/>
  <c r="D38" i="5"/>
  <c r="D40" i="5" s="1"/>
  <c r="F37" i="5"/>
  <c r="D37" i="5"/>
  <c r="F31" i="5"/>
  <c r="D31" i="5"/>
  <c r="F30" i="5"/>
  <c r="D30" i="5"/>
  <c r="F29" i="5"/>
  <c r="D29" i="5"/>
  <c r="F23" i="5"/>
  <c r="D23" i="5"/>
  <c r="F22" i="5"/>
  <c r="D22" i="5"/>
  <c r="D24" i="5" s="1"/>
  <c r="F21" i="5"/>
  <c r="F24" i="5" s="1"/>
  <c r="D21" i="5"/>
  <c r="E14" i="5"/>
  <c r="C14" i="5"/>
  <c r="B14" i="5"/>
  <c r="E13" i="5"/>
  <c r="C13" i="5"/>
  <c r="B13" i="5"/>
  <c r="E12" i="5"/>
  <c r="C12" i="5"/>
  <c r="B12" i="5"/>
  <c r="F63" i="4"/>
  <c r="D63" i="4"/>
  <c r="F62" i="4"/>
  <c r="D62" i="4"/>
  <c r="F61" i="4"/>
  <c r="D61" i="4"/>
  <c r="F55" i="4"/>
  <c r="D55" i="4"/>
  <c r="F54" i="4"/>
  <c r="D54" i="4"/>
  <c r="D56" i="4" s="1"/>
  <c r="F53" i="4"/>
  <c r="F56" i="4" s="1"/>
  <c r="D53" i="4"/>
  <c r="F47" i="4"/>
  <c r="D47" i="4"/>
  <c r="F46" i="4"/>
  <c r="D46" i="4"/>
  <c r="F45" i="4"/>
  <c r="F48" i="4" s="1"/>
  <c r="D45" i="4"/>
  <c r="F39" i="4"/>
  <c r="D39" i="4"/>
  <c r="F38" i="4"/>
  <c r="D38" i="4"/>
  <c r="F37" i="4"/>
  <c r="D37" i="4"/>
  <c r="F31" i="4"/>
  <c r="D31" i="4"/>
  <c r="F30" i="4"/>
  <c r="D30" i="4"/>
  <c r="F29" i="4"/>
  <c r="D29" i="4"/>
  <c r="F23" i="4"/>
  <c r="D23" i="4"/>
  <c r="F22" i="4"/>
  <c r="D22" i="4"/>
  <c r="D24" i="4" s="1"/>
  <c r="F21" i="4"/>
  <c r="D21" i="4"/>
  <c r="E14" i="4"/>
  <c r="C14" i="4"/>
  <c r="B14" i="4"/>
  <c r="E13" i="4"/>
  <c r="C13" i="4"/>
  <c r="B13" i="4"/>
  <c r="E12" i="4"/>
  <c r="C12" i="4"/>
  <c r="B12" i="4"/>
  <c r="F63" i="3"/>
  <c r="F64" i="3" s="1"/>
  <c r="D63" i="3"/>
  <c r="F62" i="3"/>
  <c r="D62" i="3"/>
  <c r="F61" i="3"/>
  <c r="D61" i="3"/>
  <c r="F55" i="3"/>
  <c r="D55" i="3"/>
  <c r="F54" i="3"/>
  <c r="D54" i="3"/>
  <c r="F53" i="3"/>
  <c r="D53" i="3"/>
  <c r="F47" i="3"/>
  <c r="D47" i="3"/>
  <c r="F46" i="3"/>
  <c r="D46" i="3"/>
  <c r="F45" i="3"/>
  <c r="D45" i="3"/>
  <c r="F39" i="3"/>
  <c r="D39" i="3"/>
  <c r="F38" i="3"/>
  <c r="D38" i="3"/>
  <c r="F37" i="3"/>
  <c r="D37" i="3"/>
  <c r="D40" i="3" s="1"/>
  <c r="F31" i="3"/>
  <c r="D31" i="3"/>
  <c r="F30" i="3"/>
  <c r="D30" i="3"/>
  <c r="F29" i="3"/>
  <c r="D29" i="3"/>
  <c r="F23" i="3"/>
  <c r="D23" i="3"/>
  <c r="F22" i="3"/>
  <c r="D22" i="3"/>
  <c r="F21" i="3"/>
  <c r="D21" i="3"/>
  <c r="E14" i="3"/>
  <c r="C14" i="3"/>
  <c r="B14" i="3"/>
  <c r="E13" i="3"/>
  <c r="C13" i="3"/>
  <c r="B13" i="3"/>
  <c r="E12" i="3"/>
  <c r="C12" i="3"/>
  <c r="B12" i="3"/>
  <c r="B15" i="6" l="1"/>
  <c r="D15" i="6"/>
  <c r="F13" i="5"/>
  <c r="B15" i="5"/>
  <c r="F40" i="5"/>
  <c r="D64" i="5"/>
  <c r="C15" i="5"/>
  <c r="D13" i="5" s="1"/>
  <c r="F32" i="5"/>
  <c r="F64" i="5"/>
  <c r="E15" i="5"/>
  <c r="F14" i="5" s="1"/>
  <c r="D32" i="5"/>
  <c r="D56" i="5"/>
  <c r="D48" i="4"/>
  <c r="F40" i="4"/>
  <c r="B15" i="4"/>
  <c r="D40" i="4"/>
  <c r="C15" i="4"/>
  <c r="D13" i="4" s="1"/>
  <c r="F32" i="4"/>
  <c r="F64" i="4"/>
  <c r="F24" i="4"/>
  <c r="E15" i="4"/>
  <c r="F12" i="4" s="1"/>
  <c r="F15" i="4" s="1"/>
  <c r="D32" i="4"/>
  <c r="D64" i="4"/>
  <c r="D32" i="3"/>
  <c r="D64" i="3"/>
  <c r="C15" i="3"/>
  <c r="D12" i="3" s="1"/>
  <c r="F56" i="3"/>
  <c r="F32" i="3"/>
  <c r="F40" i="3"/>
  <c r="D24" i="3"/>
  <c r="D56" i="3"/>
  <c r="F24" i="3"/>
  <c r="D48" i="3"/>
  <c r="F48" i="3"/>
  <c r="B15" i="3"/>
  <c r="F14" i="4"/>
  <c r="F13" i="4"/>
  <c r="F12" i="5"/>
  <c r="F15" i="5" s="1"/>
  <c r="E15" i="3"/>
  <c r="F14" i="3" s="1"/>
  <c r="D12" i="5" l="1"/>
  <c r="D14" i="5"/>
  <c r="D14" i="4"/>
  <c r="D12" i="4"/>
  <c r="D15" i="4" s="1"/>
  <c r="D14" i="3"/>
  <c r="D15" i="3" s="1"/>
  <c r="F13" i="3"/>
  <c r="D13" i="3"/>
  <c r="F12" i="3"/>
  <c r="D15" i="5" l="1"/>
  <c r="F15" i="3"/>
  <c r="G14" i="2" l="1"/>
  <c r="J62" i="2" l="1"/>
  <c r="J53" i="2"/>
  <c r="H45" i="2"/>
  <c r="J30" i="2"/>
  <c r="J22" i="2"/>
  <c r="H21" i="2"/>
  <c r="H62" i="2"/>
  <c r="H55" i="2"/>
  <c r="H38" i="2"/>
  <c r="H31" i="2"/>
  <c r="H63" i="2"/>
  <c r="F63" i="2"/>
  <c r="F62" i="2"/>
  <c r="H61" i="2"/>
  <c r="F61" i="2"/>
  <c r="J55" i="2"/>
  <c r="F55" i="2"/>
  <c r="H54" i="2"/>
  <c r="F54" i="2"/>
  <c r="H53" i="2"/>
  <c r="F53" i="2"/>
  <c r="J47" i="2"/>
  <c r="F47" i="2"/>
  <c r="J46" i="2"/>
  <c r="F46" i="2"/>
  <c r="J45" i="2"/>
  <c r="F45" i="2"/>
  <c r="J39" i="2"/>
  <c r="F39" i="2"/>
  <c r="J38" i="2"/>
  <c r="F38" i="2"/>
  <c r="J37" i="2"/>
  <c r="H37" i="2"/>
  <c r="F37" i="2"/>
  <c r="F31" i="2"/>
  <c r="H30" i="2"/>
  <c r="F30" i="2"/>
  <c r="J29" i="2"/>
  <c r="F29" i="2"/>
  <c r="H23" i="2"/>
  <c r="F23" i="2"/>
  <c r="H22" i="2"/>
  <c r="F22" i="2"/>
  <c r="J21" i="2"/>
  <c r="F21" i="2"/>
  <c r="H64" i="2" l="1"/>
  <c r="F24" i="2"/>
  <c r="F32" i="2"/>
  <c r="F56" i="2"/>
  <c r="J40" i="2"/>
  <c r="J48" i="2"/>
  <c r="F40" i="2"/>
  <c r="F64" i="2"/>
  <c r="F48" i="2"/>
  <c r="H24" i="2"/>
  <c r="H56" i="2"/>
  <c r="J63" i="2"/>
  <c r="J31" i="2"/>
  <c r="J32" i="2" s="1"/>
  <c r="J23" i="2"/>
  <c r="J24" i="2" s="1"/>
  <c r="J61" i="2"/>
  <c r="J64" i="2" s="1"/>
  <c r="J54" i="2"/>
  <c r="J56" i="2" s="1"/>
  <c r="H47" i="2"/>
  <c r="H46" i="2"/>
  <c r="H39" i="2"/>
  <c r="H40" i="2" s="1"/>
  <c r="H29" i="2"/>
  <c r="H32" i="2" s="1"/>
  <c r="H48" i="2" l="1"/>
  <c r="I14" i="2" l="1"/>
  <c r="I13" i="2"/>
  <c r="I12" i="2"/>
  <c r="I15" i="2" l="1"/>
  <c r="J13" i="2" s="1"/>
  <c r="B12" i="2"/>
  <c r="C12" i="2"/>
  <c r="D12" i="2"/>
  <c r="E12" i="2"/>
  <c r="B13" i="2"/>
  <c r="C13" i="2"/>
  <c r="D13" i="2"/>
  <c r="E13" i="2"/>
  <c r="B14" i="2"/>
  <c r="C14" i="2"/>
  <c r="D14" i="2"/>
  <c r="E14" i="2"/>
  <c r="E15" i="2" l="1"/>
  <c r="D15" i="2"/>
  <c r="J12" i="2"/>
  <c r="J14" i="2"/>
  <c r="C15" i="2"/>
  <c r="B15" i="2"/>
  <c r="G13" i="2" l="1"/>
  <c r="G12" i="2"/>
  <c r="G15" i="2" l="1"/>
  <c r="H14" i="2" s="1"/>
  <c r="J15" i="2"/>
  <c r="F13" i="2"/>
  <c r="F14" i="2"/>
  <c r="F12" i="2"/>
  <c r="H13" i="2" l="1"/>
  <c r="H12" i="2"/>
  <c r="F15" i="2"/>
  <c r="H15" i="2" l="1"/>
</calcChain>
</file>

<file path=xl/sharedStrings.xml><?xml version="1.0" encoding="utf-8"?>
<sst xmlns="http://schemas.openxmlformats.org/spreadsheetml/2006/main" count="582" uniqueCount="46">
  <si>
    <t>%</t>
  </si>
  <si>
    <t xml:space="preserve"> </t>
  </si>
  <si>
    <t>Other funds</t>
  </si>
  <si>
    <t>TOTAL</t>
  </si>
  <si>
    <t>Quarter 1</t>
  </si>
  <si>
    <t>Quarter 2</t>
  </si>
  <si>
    <t>Quarter 3</t>
  </si>
  <si>
    <t>Quarter 4</t>
  </si>
  <si>
    <t>Net Savings</t>
  </si>
  <si>
    <t>Net Assets</t>
  </si>
  <si>
    <t>All types of funds</t>
  </si>
  <si>
    <t>Equity funds</t>
  </si>
  <si>
    <t>Balanced funds</t>
  </si>
  <si>
    <t>Long term fixed income funds</t>
  </si>
  <si>
    <t>Short term fixed income funds</t>
  </si>
  <si>
    <t>Hedge funds</t>
  </si>
  <si>
    <t xml:space="preserve">Number </t>
  </si>
  <si>
    <t>of funds</t>
  </si>
  <si>
    <t>Number</t>
  </si>
  <si>
    <t>of funds %</t>
  </si>
  <si>
    <t>About the statistics</t>
  </si>
  <si>
    <t>(A fund can only belong to one category.)</t>
  </si>
  <si>
    <t xml:space="preserve">the monthly statistics have a slightly better coverage than the quarterly one. </t>
  </si>
  <si>
    <t xml:space="preserve">Discrepancies between the Association’s monthly and quarterly statistics are usually due to the fact that </t>
  </si>
  <si>
    <t xml:space="preserve">The figures show fund savings in Sweden for funds marketed in Sweden by fund companies </t>
  </si>
  <si>
    <t>that are members of Fondbolagens förening. For premium pension savings, the statistics also includes funds managed by non-members.</t>
  </si>
  <si>
    <t>The figures show net sales, assets and number of funds broken down by fund type and the following categories:</t>
  </si>
  <si>
    <t>Both Sweden- and foreign-domiciled funds are included. The statistics show fund sales in Sweden, while sales abroad are excluded.</t>
  </si>
  <si>
    <t>Funds with sustainable investment as its objective (article 9)</t>
  </si>
  <si>
    <t>Funds that promote environmental or social characteristics (article 8)</t>
  </si>
  <si>
    <t xml:space="preserve">Funds with sustainable investment as its objective (article 9): Funds that are SFDR article 9-funds according to the fund company. </t>
  </si>
  <si>
    <t xml:space="preserve">Funds that promote environmental or social characteristics (article 8): Funds that are SFDR article 8-funds according to the fund company. </t>
  </si>
  <si>
    <t>Other funds: Funds that are neither article 8 nor article 9.</t>
  </si>
  <si>
    <t>Fund savings by sustainability declaration and fund type 2022 (MSEK)</t>
  </si>
  <si>
    <t>Förmögenhet</t>
  </si>
  <si>
    <t>Förm.</t>
  </si>
  <si>
    <t>Antal</t>
  </si>
  <si>
    <t>fonder</t>
  </si>
  <si>
    <t>fonder %</t>
  </si>
  <si>
    <t>Kvartal 2</t>
  </si>
  <si>
    <t>Fund savings by sustainability declaration and fund type 2022q1 (MSEK)</t>
  </si>
  <si>
    <t>Fund savings by sustainability declaration and fund type 2022q4 (MSEK)</t>
  </si>
  <si>
    <t>Fund savings by sustainability declaration and fund type 2022q3 (MSEK)</t>
  </si>
  <si>
    <t>Fund savings by sustainability declaration and fund type 2022q2 (MSEK)</t>
  </si>
  <si>
    <t>Assets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</si>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</sst>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Verdana"/>
      <family val="2"/>
    </font>
    <font>
      <b/>
      <sz val="8"/>
      <name val="Times New Roman"/>
      <family val="1"/>
    </font>
    <font>
      <b/>
      <sz val="8"/>
      <name val="Verdana"/>
      <family val="2"/>
    </font>
    <font>
      <b/>
      <sz val="10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1" fillId="2" borderId="3" xfId="0" applyFont="1" applyFill="1" applyBorder="1"/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3" fontId="3" fillId="0" borderId="5" xfId="0" applyNumberFormat="1" applyFont="1" applyBorder="1"/>
    <xf numFmtId="3" fontId="3" fillId="0" borderId="6" xfId="0" applyNumberFormat="1" applyFont="1" applyBorder="1"/>
    <xf numFmtId="0" fontId="3" fillId="2" borderId="3" xfId="0" applyFont="1" applyFill="1" applyBorder="1"/>
    <xf numFmtId="3" fontId="3" fillId="0" borderId="3" xfId="0" applyNumberFormat="1" applyFont="1" applyFill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/>
    <xf numFmtId="3" fontId="1" fillId="0" borderId="5" xfId="0" applyNumberFormat="1" applyFont="1" applyBorder="1"/>
    <xf numFmtId="3" fontId="1" fillId="0" borderId="9" xfId="0" applyNumberFormat="1" applyFont="1" applyBorder="1"/>
    <xf numFmtId="3" fontId="3" fillId="0" borderId="9" xfId="0" applyNumberFormat="1" applyFont="1" applyBorder="1"/>
    <xf numFmtId="3" fontId="1" fillId="0" borderId="6" xfId="0" applyNumberFormat="1" applyFont="1" applyBorder="1"/>
    <xf numFmtId="14" fontId="3" fillId="2" borderId="4" xfId="0" applyNumberFormat="1" applyFont="1" applyFill="1" applyBorder="1" applyAlignment="1">
      <alignment horizontal="right"/>
    </xf>
    <xf numFmtId="0" fontId="4" fillId="0" borderId="0" xfId="0" applyFont="1"/>
    <xf numFmtId="3" fontId="1" fillId="0" borderId="0" xfId="0" applyNumberFormat="1" applyFont="1"/>
    <xf numFmtId="3" fontId="3" fillId="0" borderId="10" xfId="0" applyNumberFormat="1" applyFont="1" applyBorder="1"/>
    <xf numFmtId="3" fontId="1" fillId="0" borderId="10" xfId="0" applyNumberFormat="1" applyFont="1" applyBorder="1"/>
    <xf numFmtId="0" fontId="1" fillId="2" borderId="6" xfId="0" applyFont="1" applyFill="1" applyBorder="1"/>
    <xf numFmtId="0" fontId="1" fillId="2" borderId="5" xfId="0" applyFont="1" applyFill="1" applyBorder="1" applyAlignment="1">
      <alignment wrapText="1"/>
    </xf>
    <xf numFmtId="3" fontId="3" fillId="0" borderId="3" xfId="0" applyNumberFormat="1" applyFont="1" applyBorder="1"/>
    <xf numFmtId="0" fontId="1" fillId="0" borderId="0" xfId="1" applyFont="1"/>
    <xf numFmtId="0" fontId="2" fillId="0" borderId="0" xfId="1" applyFont="1"/>
    <xf numFmtId="0" fontId="4" fillId="0" borderId="0" xfId="1" applyFont="1" applyAlignment="1">
      <alignment horizontal="right"/>
    </xf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2" borderId="3" xfId="1" applyFont="1" applyFill="1" applyBorder="1" applyAlignment="1">
      <alignment horizontal="right"/>
    </xf>
    <xf numFmtId="14" fontId="3" fillId="2" borderId="4" xfId="1" applyNumberFormat="1" applyFont="1" applyFill="1" applyBorder="1" applyAlignment="1">
      <alignment horizontal="right"/>
    </xf>
    <xf numFmtId="3" fontId="1" fillId="0" borderId="5" xfId="1" applyNumberFormat="1" applyFont="1" applyBorder="1"/>
    <xf numFmtId="3" fontId="3" fillId="0" borderId="5" xfId="1" applyNumberFormat="1" applyFont="1" applyBorder="1"/>
    <xf numFmtId="3" fontId="1" fillId="0" borderId="6" xfId="1" applyNumberFormat="1" applyFont="1" applyBorder="1"/>
    <xf numFmtId="3" fontId="3" fillId="0" borderId="6" xfId="1" applyNumberFormat="1" applyFont="1" applyBorder="1"/>
    <xf numFmtId="3" fontId="3" fillId="0" borderId="3" xfId="1" applyNumberFormat="1" applyFont="1" applyBorder="1"/>
    <xf numFmtId="0" fontId="1" fillId="0" borderId="7" xfId="1" applyFont="1" applyBorder="1"/>
    <xf numFmtId="0" fontId="1" fillId="0" borderId="8" xfId="1" applyFont="1" applyBorder="1"/>
    <xf numFmtId="3" fontId="1" fillId="0" borderId="9" xfId="1" applyNumberFormat="1" applyFont="1" applyBorder="1"/>
    <xf numFmtId="3" fontId="1" fillId="0" borderId="10" xfId="1" applyNumberFormat="1" applyFont="1" applyBorder="1"/>
  </cellXfs>
  <cellStyles count="2">
    <cellStyle name="Normal" xfId="0" builtinId="0"/>
    <cellStyle name="Normal 2" xfId="1" xr:uid="{39309DD4-2F4C-4DF3-8653-26A490D0AF7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28575</xdr:rowOff>
    </xdr:from>
    <xdr:to>
      <xdr:col>1</xdr:col>
      <xdr:colOff>390525</xdr:colOff>
      <xdr:row>5</xdr:row>
      <xdr:rowOff>9525</xdr:rowOff>
    </xdr:to>
    <xdr:pic>
      <xdr:nvPicPr>
        <xdr:cNvPr id="2099" name="Bildobjekt 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382CF80-E54C-4FE1-96C7-69D4D3212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4003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1576057-0303-436D-98BE-8F8A3BC4F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4003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DE4F7F8-F462-4640-8553-F80D7A5CC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4003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D22C038-37F0-4791-ACCB-EABF4C865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4003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8"/>
  <sheetViews>
    <sheetView tabSelected="1" zoomScaleNormal="100" zoomScaleSheetLayoutView="100" workbookViewId="0">
      <selection activeCell="A8" sqref="A8"/>
    </sheetView>
  </sheetViews>
  <sheetFormatPr defaultColWidth="9.140625" defaultRowHeight="10.5" x14ac:dyDescent="0.15"/>
  <cols>
    <col min="1" max="1" width="31.140625" style="1" customWidth="1"/>
    <col min="2" max="2" width="11.5703125" style="1" customWidth="1"/>
    <col min="3" max="5" width="11.42578125" style="1" customWidth="1"/>
    <col min="6" max="6" width="15.5703125" style="1" customWidth="1"/>
    <col min="7" max="7" width="18.42578125" style="1" customWidth="1"/>
    <col min="8" max="8" width="12.85546875" style="1" customWidth="1"/>
    <col min="9" max="9" width="8.85546875" style="1" bestFit="1" customWidth="1"/>
    <col min="10" max="10" width="11.28515625" style="1" customWidth="1"/>
    <col min="11" max="16384" width="9.140625" style="1"/>
  </cols>
  <sheetData>
    <row r="1" spans="1:15" ht="10.5" customHeight="1" x14ac:dyDescent="0.15"/>
    <row r="2" spans="1:15" ht="10.5" customHeight="1" x14ac:dyDescent="0.15"/>
    <row r="3" spans="1:15" ht="10.5" customHeight="1" x14ac:dyDescent="0.15">
      <c r="A3" s="2" t="s">
        <v>1</v>
      </c>
    </row>
    <row r="4" spans="1:15" ht="10.5" customHeight="1" x14ac:dyDescent="0.15">
      <c r="A4" s="2"/>
    </row>
    <row r="5" spans="1:15" ht="10.5" customHeight="1" x14ac:dyDescent="0.15">
      <c r="A5" s="2"/>
    </row>
    <row r="6" spans="1:15" ht="10.5" customHeight="1" x14ac:dyDescent="0.15">
      <c r="A6" s="2"/>
      <c r="B6" s="2"/>
    </row>
    <row r="7" spans="1:15" ht="12.75" x14ac:dyDescent="0.2">
      <c r="A7" s="22" t="s">
        <v>33</v>
      </c>
      <c r="B7" s="2"/>
    </row>
    <row r="8" spans="1:15" ht="10.5" customHeight="1" x14ac:dyDescent="0.15"/>
    <row r="9" spans="1:15" ht="12" customHeight="1" x14ac:dyDescent="0.15">
      <c r="A9" s="3" t="s">
        <v>10</v>
      </c>
    </row>
    <row r="10" spans="1:15" ht="12" customHeight="1" x14ac:dyDescent="0.15">
      <c r="A10" s="4"/>
      <c r="B10" s="5" t="s">
        <v>4</v>
      </c>
      <c r="C10" s="5" t="s">
        <v>5</v>
      </c>
      <c r="D10" s="5" t="s">
        <v>6</v>
      </c>
      <c r="E10" s="5" t="s">
        <v>7</v>
      </c>
      <c r="F10" s="6" t="s">
        <v>8</v>
      </c>
      <c r="G10" s="6" t="s">
        <v>9</v>
      </c>
      <c r="H10" s="5" t="s">
        <v>9</v>
      </c>
      <c r="I10" s="6" t="s">
        <v>16</v>
      </c>
      <c r="J10" s="5" t="s">
        <v>18</v>
      </c>
    </row>
    <row r="11" spans="1:15" ht="12" customHeight="1" x14ac:dyDescent="0.15">
      <c r="A11" s="7"/>
      <c r="B11" s="8"/>
      <c r="C11" s="8"/>
      <c r="D11" s="9"/>
      <c r="E11" s="9"/>
      <c r="F11" s="9" t="s">
        <v>45</v>
      </c>
      <c r="G11" s="21">
        <v>44834</v>
      </c>
      <c r="H11" s="8" t="s">
        <v>0</v>
      </c>
      <c r="I11" s="21" t="s">
        <v>17</v>
      </c>
      <c r="J11" s="8" t="s">
        <v>19</v>
      </c>
    </row>
    <row r="12" spans="1:15" ht="23.25" customHeight="1" x14ac:dyDescent="0.15">
      <c r="A12" s="27" t="s">
        <v>28</v>
      </c>
      <c r="B12" s="17">
        <f t="shared" ref="B12:E14" si="0">+B21+B29+B37+B45+B53+B61</f>
        <v>5286.3499999999985</v>
      </c>
      <c r="C12" s="17">
        <f t="shared" si="0"/>
        <v>2068.1199999999994</v>
      </c>
      <c r="D12" s="17">
        <f t="shared" si="0"/>
        <v>7484.07</v>
      </c>
      <c r="E12" s="17">
        <f t="shared" si="0"/>
        <v>379.85999999999996</v>
      </c>
      <c r="F12" s="19">
        <f>SUM(B12:E12)</f>
        <v>15218.399999999998</v>
      </c>
      <c r="G12" s="17">
        <f>+G21+G29+G37+G45+G53+G61</f>
        <v>113060.96000000002</v>
      </c>
      <c r="H12" s="10">
        <f>G12/$G$15*100</f>
        <v>1.9069118314906854</v>
      </c>
      <c r="I12" s="17">
        <f>+I21+I29+I37+I45+I53+I61</f>
        <v>67</v>
      </c>
      <c r="J12" s="10">
        <f>I12/$I$15*100</f>
        <v>5.1538461538461542</v>
      </c>
      <c r="L12" s="23"/>
      <c r="M12" s="23"/>
      <c r="N12" s="23"/>
      <c r="O12" s="23"/>
    </row>
    <row r="13" spans="1:15" ht="23.25" customHeight="1" x14ac:dyDescent="0.15">
      <c r="A13" s="27" t="s">
        <v>29</v>
      </c>
      <c r="B13" s="17">
        <f t="shared" si="0"/>
        <v>-40000.339999999989</v>
      </c>
      <c r="C13" s="17">
        <f t="shared" si="0"/>
        <v>-14999.370000000006</v>
      </c>
      <c r="D13" s="17">
        <f t="shared" si="0"/>
        <v>4719.8500000000031</v>
      </c>
      <c r="E13" s="17">
        <f t="shared" si="0"/>
        <v>56849.58</v>
      </c>
      <c r="F13" s="19">
        <f t="shared" ref="F13:F14" si="1">SUM(B13:E13)</f>
        <v>6569.7200000000157</v>
      </c>
      <c r="G13" s="17">
        <f>+G22+G30+G38+G46+G54+G62</f>
        <v>5491331.0999999996</v>
      </c>
      <c r="H13" s="10">
        <f t="shared" ref="H13:H14" si="2">G13/$G$15*100</f>
        <v>92.618037607523931</v>
      </c>
      <c r="I13" s="17">
        <f>+I22+I30+I38+I46+I54+I62</f>
        <v>1009</v>
      </c>
      <c r="J13" s="10">
        <f>I13/$I$15*100</f>
        <v>77.615384615384613</v>
      </c>
      <c r="L13" s="23"/>
      <c r="M13" s="23"/>
      <c r="N13" s="23"/>
      <c r="O13" s="23"/>
    </row>
    <row r="14" spans="1:15" ht="12" customHeight="1" x14ac:dyDescent="0.15">
      <c r="A14" s="26" t="s">
        <v>2</v>
      </c>
      <c r="B14" s="20">
        <f t="shared" si="0"/>
        <v>1862.7399999999989</v>
      </c>
      <c r="C14" s="20">
        <f t="shared" si="0"/>
        <v>9842.73</v>
      </c>
      <c r="D14" s="20">
        <f t="shared" si="0"/>
        <v>-4759.26</v>
      </c>
      <c r="E14" s="20">
        <f t="shared" si="0"/>
        <v>-2807.7300000000009</v>
      </c>
      <c r="F14" s="24">
        <f t="shared" si="1"/>
        <v>4138.4799999999959</v>
      </c>
      <c r="G14" s="20">
        <f>+G23+G31+G39+G47+G55+G63</f>
        <v>324616.20000000007</v>
      </c>
      <c r="H14" s="11">
        <f t="shared" si="2"/>
        <v>5.4750505609853892</v>
      </c>
      <c r="I14" s="20">
        <f>+I23+I31+I39+I47+I55+I63</f>
        <v>224</v>
      </c>
      <c r="J14" s="11">
        <f>I14/$I$15*100</f>
        <v>17.23076923076923</v>
      </c>
      <c r="L14" s="23"/>
      <c r="M14" s="23"/>
      <c r="N14" s="23"/>
      <c r="O14" s="23"/>
    </row>
    <row r="15" spans="1:15" ht="12" customHeight="1" x14ac:dyDescent="0.15">
      <c r="A15" s="12" t="s">
        <v>3</v>
      </c>
      <c r="B15" s="13">
        <f>SUM(B12:B14)</f>
        <v>-32851.249999999993</v>
      </c>
      <c r="C15" s="13">
        <f t="shared" ref="C15:J15" si="3">SUM(C12:C14)</f>
        <v>-3088.5200000000077</v>
      </c>
      <c r="D15" s="13">
        <f t="shared" si="3"/>
        <v>7444.6600000000017</v>
      </c>
      <c r="E15" s="13">
        <f t="shared" si="3"/>
        <v>54421.71</v>
      </c>
      <c r="F15" s="13">
        <f t="shared" si="3"/>
        <v>25926.600000000009</v>
      </c>
      <c r="G15" s="13">
        <f t="shared" si="3"/>
        <v>5929008.2599999998</v>
      </c>
      <c r="H15" s="13">
        <f t="shared" si="3"/>
        <v>100.00000000000001</v>
      </c>
      <c r="I15" s="13">
        <f t="shared" si="3"/>
        <v>1300</v>
      </c>
      <c r="J15" s="13">
        <f t="shared" si="3"/>
        <v>100</v>
      </c>
    </row>
    <row r="16" spans="1:15" ht="12" customHeight="1" thickBot="1" x14ac:dyDescent="0.2">
      <c r="A16" s="14"/>
      <c r="B16" s="14"/>
      <c r="C16" s="14"/>
      <c r="D16" s="14"/>
      <c r="E16" s="14"/>
      <c r="F16" s="14"/>
      <c r="G16" s="14"/>
      <c r="H16" s="15"/>
      <c r="I16" s="14"/>
      <c r="J16" s="15"/>
    </row>
    <row r="17" spans="1:10" ht="10.5" customHeight="1" x14ac:dyDescent="0.15">
      <c r="A17" s="16"/>
      <c r="B17" s="16"/>
      <c r="C17" s="16"/>
      <c r="D17" s="16"/>
      <c r="E17" s="16"/>
      <c r="F17" s="16"/>
      <c r="G17" s="16"/>
      <c r="I17" s="16"/>
    </row>
    <row r="18" spans="1:10" ht="12" customHeight="1" x14ac:dyDescent="0.15">
      <c r="A18" s="3" t="s">
        <v>11</v>
      </c>
    </row>
    <row r="19" spans="1:10" ht="12" customHeight="1" x14ac:dyDescent="0.15">
      <c r="A19" s="4"/>
      <c r="B19" s="5" t="s">
        <v>4</v>
      </c>
      <c r="C19" s="5" t="s">
        <v>5</v>
      </c>
      <c r="D19" s="5" t="s">
        <v>6</v>
      </c>
      <c r="E19" s="5" t="s">
        <v>7</v>
      </c>
      <c r="F19" s="6" t="s">
        <v>8</v>
      </c>
      <c r="G19" s="6" t="s">
        <v>9</v>
      </c>
      <c r="H19" s="5" t="s">
        <v>9</v>
      </c>
      <c r="I19" s="6" t="s">
        <v>16</v>
      </c>
      <c r="J19" s="5" t="s">
        <v>9</v>
      </c>
    </row>
    <row r="20" spans="1:10" ht="12" customHeight="1" x14ac:dyDescent="0.15">
      <c r="A20" s="7"/>
      <c r="B20" s="8"/>
      <c r="C20" s="8"/>
      <c r="D20" s="9"/>
      <c r="E20" s="9"/>
      <c r="F20" s="9" t="s">
        <v>45</v>
      </c>
      <c r="G20" s="21">
        <v>44834</v>
      </c>
      <c r="H20" s="8" t="s">
        <v>0</v>
      </c>
      <c r="I20" s="21" t="s">
        <v>17</v>
      </c>
      <c r="J20" s="8" t="s">
        <v>0</v>
      </c>
    </row>
    <row r="21" spans="1:10" ht="23.25" customHeight="1" x14ac:dyDescent="0.15">
      <c r="A21" s="27" t="s">
        <v>28</v>
      </c>
      <c r="B21" s="17">
        <v>5170.9599999999991</v>
      </c>
      <c r="C21" s="17">
        <v>1470.7999999999993</v>
      </c>
      <c r="D21" s="17">
        <v>6259.0599999999995</v>
      </c>
      <c r="E21" s="18">
        <v>-263.25</v>
      </c>
      <c r="F21" s="19">
        <f>SUM(B21:E21)</f>
        <v>12637.569999999998</v>
      </c>
      <c r="G21" s="18">
        <v>86602.8</v>
      </c>
      <c r="H21" s="17">
        <f>G21/$G$24*100</f>
        <v>2.2803946963852564</v>
      </c>
      <c r="I21" s="18">
        <v>48</v>
      </c>
      <c r="J21" s="17">
        <f>I21/$I$24*100</f>
        <v>6.4171122994652414</v>
      </c>
    </row>
    <row r="22" spans="1:10" ht="23.25" customHeight="1" x14ac:dyDescent="0.15">
      <c r="A22" s="27" t="s">
        <v>29</v>
      </c>
      <c r="B22" s="17">
        <v>-38572.080000000002</v>
      </c>
      <c r="C22" s="17">
        <v>-6978.6600000000035</v>
      </c>
      <c r="D22" s="17">
        <v>-7191.5699999999924</v>
      </c>
      <c r="E22" s="18">
        <v>43210.720000000001</v>
      </c>
      <c r="F22" s="19">
        <f t="shared" ref="F22:F23" si="4">SUM(B22:E22)</f>
        <v>-9531.5899999999965</v>
      </c>
      <c r="G22" s="18">
        <v>3524608.63</v>
      </c>
      <c r="H22" s="17">
        <f>G22/$G$24*100</f>
        <v>92.808763997072887</v>
      </c>
      <c r="I22" s="18">
        <v>604</v>
      </c>
      <c r="J22" s="17">
        <f>I22/$I$24*100</f>
        <v>80.748663101604279</v>
      </c>
    </row>
    <row r="23" spans="1:10" ht="12" customHeight="1" x14ac:dyDescent="0.15">
      <c r="A23" s="26" t="s">
        <v>2</v>
      </c>
      <c r="B23" s="20">
        <v>1860.6099999999988</v>
      </c>
      <c r="C23" s="20">
        <v>1484.1000000000004</v>
      </c>
      <c r="D23" s="20">
        <v>1399.08</v>
      </c>
      <c r="E23" s="25">
        <v>2329.37</v>
      </c>
      <c r="F23" s="24">
        <f t="shared" si="4"/>
        <v>7073.1599999999989</v>
      </c>
      <c r="G23" s="25">
        <v>186499.56</v>
      </c>
      <c r="H23" s="20">
        <f>G23/$G$24*100</f>
        <v>4.9108413065418652</v>
      </c>
      <c r="I23" s="25">
        <v>96</v>
      </c>
      <c r="J23" s="20">
        <f>I23/$I$24*100</f>
        <v>12.834224598930483</v>
      </c>
    </row>
    <row r="24" spans="1:10" ht="12" customHeight="1" x14ac:dyDescent="0.15">
      <c r="A24" s="12" t="s">
        <v>3</v>
      </c>
      <c r="B24" s="28">
        <v>-31540.510000000002</v>
      </c>
      <c r="C24" s="28">
        <v>-4023.7600000000039</v>
      </c>
      <c r="D24" s="13">
        <v>466.57000000000698</v>
      </c>
      <c r="E24" s="13">
        <v>45276.840000000004</v>
      </c>
      <c r="F24" s="13">
        <f t="shared" ref="F24" si="5">SUM(F21:F23)</f>
        <v>10179.14</v>
      </c>
      <c r="G24" s="13">
        <v>3797710.9899999998</v>
      </c>
      <c r="H24" s="13">
        <f t="shared" ref="H24" si="6">SUM(H21:H23)</f>
        <v>100.00000000000001</v>
      </c>
      <c r="I24" s="13">
        <v>748</v>
      </c>
      <c r="J24" s="13">
        <f t="shared" ref="J24" si="7">SUM(J21:J23)</f>
        <v>100</v>
      </c>
    </row>
    <row r="25" spans="1:10" ht="12" customHeight="1" x14ac:dyDescent="0.15">
      <c r="A25" s="16"/>
      <c r="D25" s="16"/>
      <c r="E25" s="16"/>
      <c r="F25" s="16"/>
      <c r="G25" s="16"/>
      <c r="I25" s="16"/>
    </row>
    <row r="26" spans="1:10" ht="12" customHeight="1" x14ac:dyDescent="0.15">
      <c r="A26" s="3" t="s">
        <v>12</v>
      </c>
    </row>
    <row r="27" spans="1:10" ht="12" customHeight="1" x14ac:dyDescent="0.15">
      <c r="A27" s="4"/>
      <c r="B27" s="5" t="s">
        <v>4</v>
      </c>
      <c r="C27" s="5" t="s">
        <v>5</v>
      </c>
      <c r="D27" s="5" t="s">
        <v>6</v>
      </c>
      <c r="E27" s="5" t="s">
        <v>7</v>
      </c>
      <c r="F27" s="6" t="s">
        <v>8</v>
      </c>
      <c r="G27" s="6" t="s">
        <v>9</v>
      </c>
      <c r="H27" s="5" t="s">
        <v>9</v>
      </c>
      <c r="I27" s="6" t="s">
        <v>16</v>
      </c>
      <c r="J27" s="5" t="s">
        <v>9</v>
      </c>
    </row>
    <row r="28" spans="1:10" ht="12" customHeight="1" x14ac:dyDescent="0.15">
      <c r="A28" s="7"/>
      <c r="B28" s="8"/>
      <c r="C28" s="8"/>
      <c r="D28" s="9"/>
      <c r="E28" s="9"/>
      <c r="F28" s="9" t="s">
        <v>45</v>
      </c>
      <c r="G28" s="21">
        <v>44834</v>
      </c>
      <c r="H28" s="8" t="s">
        <v>0</v>
      </c>
      <c r="I28" s="21" t="s">
        <v>17</v>
      </c>
      <c r="J28" s="8" t="s">
        <v>0</v>
      </c>
    </row>
    <row r="29" spans="1:10" ht="23.25" customHeight="1" x14ac:dyDescent="0.15">
      <c r="A29" s="27" t="s">
        <v>28</v>
      </c>
      <c r="B29" s="17">
        <v>-129.18</v>
      </c>
      <c r="C29" s="17">
        <v>-26.739999999999995</v>
      </c>
      <c r="D29" s="17">
        <v>-41</v>
      </c>
      <c r="E29" s="18">
        <v>3.4399999999999977</v>
      </c>
      <c r="F29" s="19">
        <f>SUM(B29:E29)</f>
        <v>-193.48000000000002</v>
      </c>
      <c r="G29" s="18">
        <v>5828.68</v>
      </c>
      <c r="H29" s="17">
        <f>+G29/$G$32*100</f>
        <v>0.46114591248052383</v>
      </c>
      <c r="I29" s="18">
        <v>2</v>
      </c>
      <c r="J29" s="17">
        <f>+I29/$I$32*100</f>
        <v>0.80971659919028338</v>
      </c>
    </row>
    <row r="30" spans="1:10" ht="23.25" customHeight="1" x14ac:dyDescent="0.15">
      <c r="A30" s="27" t="s">
        <v>29</v>
      </c>
      <c r="B30" s="17">
        <v>-6368.7299999999959</v>
      </c>
      <c r="C30" s="17">
        <v>461.5</v>
      </c>
      <c r="D30" s="17">
        <v>-624.40000000000146</v>
      </c>
      <c r="E30" s="18">
        <v>-2065.9300000000003</v>
      </c>
      <c r="F30" s="19">
        <f t="shared" ref="F30:F31" si="8">SUM(B30:E30)</f>
        <v>-8597.5599999999977</v>
      </c>
      <c r="G30" s="18">
        <v>1230644.04</v>
      </c>
      <c r="H30" s="17">
        <f>+G30/$G$32*100</f>
        <v>97.364492263174199</v>
      </c>
      <c r="I30" s="18">
        <v>196</v>
      </c>
      <c r="J30" s="17">
        <f>+I30/$I$32*100</f>
        <v>79.352226720647778</v>
      </c>
    </row>
    <row r="31" spans="1:10" ht="12" customHeight="1" x14ac:dyDescent="0.15">
      <c r="A31" s="26" t="s">
        <v>2</v>
      </c>
      <c r="B31" s="20">
        <v>-644.6400000000001</v>
      </c>
      <c r="C31" s="20">
        <v>300.62</v>
      </c>
      <c r="D31" s="20">
        <v>985.43999999999994</v>
      </c>
      <c r="E31" s="25">
        <v>-545.32000000000005</v>
      </c>
      <c r="F31" s="24">
        <f t="shared" si="8"/>
        <v>96.099999999999795</v>
      </c>
      <c r="G31" s="25">
        <v>27482.97</v>
      </c>
      <c r="H31" s="20">
        <f>+G31/$G$32*100</f>
        <v>2.1743618243452825</v>
      </c>
      <c r="I31" s="25">
        <v>49</v>
      </c>
      <c r="J31" s="20">
        <f>+I31/$I$32*100</f>
        <v>19.838056680161944</v>
      </c>
    </row>
    <row r="32" spans="1:10" ht="12" customHeight="1" x14ac:dyDescent="0.15">
      <c r="A32" s="12" t="s">
        <v>3</v>
      </c>
      <c r="B32" s="28">
        <v>-7142.5499999999965</v>
      </c>
      <c r="C32" s="28">
        <v>735.38</v>
      </c>
      <c r="D32" s="13">
        <v>320.03999999999849</v>
      </c>
      <c r="E32" s="13">
        <v>-2607.8100000000004</v>
      </c>
      <c r="F32" s="13">
        <f t="shared" ref="F32" si="9">SUM(F29:F31)</f>
        <v>-8694.9399999999969</v>
      </c>
      <c r="G32" s="13">
        <v>1263955.69</v>
      </c>
      <c r="H32" s="13">
        <f t="shared" ref="H32" si="10">SUM(H29:H31)</f>
        <v>100</v>
      </c>
      <c r="I32" s="13">
        <v>247</v>
      </c>
      <c r="J32" s="13">
        <f t="shared" ref="J32" si="11">SUM(J29:J31)</f>
        <v>100</v>
      </c>
    </row>
    <row r="33" spans="1:10" ht="12" customHeight="1" x14ac:dyDescent="0.15">
      <c r="A33" s="16"/>
      <c r="D33" s="16"/>
      <c r="E33" s="16"/>
      <c r="F33" s="16"/>
      <c r="G33" s="16"/>
      <c r="I33" s="16"/>
    </row>
    <row r="34" spans="1:10" ht="12" customHeight="1" x14ac:dyDescent="0.15">
      <c r="A34" s="3" t="s">
        <v>13</v>
      </c>
    </row>
    <row r="35" spans="1:10" ht="12" customHeight="1" x14ac:dyDescent="0.15">
      <c r="A35" s="4"/>
      <c r="B35" s="5" t="s">
        <v>4</v>
      </c>
      <c r="C35" s="5" t="s">
        <v>5</v>
      </c>
      <c r="D35" s="5" t="s">
        <v>6</v>
      </c>
      <c r="E35" s="5" t="s">
        <v>7</v>
      </c>
      <c r="F35" s="6" t="s">
        <v>8</v>
      </c>
      <c r="G35" s="6" t="s">
        <v>9</v>
      </c>
      <c r="H35" s="5" t="s">
        <v>9</v>
      </c>
      <c r="I35" s="6" t="s">
        <v>16</v>
      </c>
      <c r="J35" s="5" t="s">
        <v>9</v>
      </c>
    </row>
    <row r="36" spans="1:10" ht="12" customHeight="1" x14ac:dyDescent="0.15">
      <c r="A36" s="7"/>
      <c r="B36" s="8"/>
      <c r="C36" s="8"/>
      <c r="D36" s="9"/>
      <c r="E36" s="9"/>
      <c r="F36" s="9" t="s">
        <v>45</v>
      </c>
      <c r="G36" s="21">
        <v>44834</v>
      </c>
      <c r="H36" s="8" t="s">
        <v>0</v>
      </c>
      <c r="I36" s="21" t="s">
        <v>17</v>
      </c>
      <c r="J36" s="8" t="s">
        <v>0</v>
      </c>
    </row>
    <row r="37" spans="1:10" ht="23.25" customHeight="1" x14ac:dyDescent="0.15">
      <c r="A37" s="27" t="s">
        <v>28</v>
      </c>
      <c r="B37" s="17">
        <v>248.70000000000005</v>
      </c>
      <c r="C37" s="17">
        <v>112.8900000000001</v>
      </c>
      <c r="D37" s="17">
        <v>1266.01</v>
      </c>
      <c r="E37" s="18">
        <v>562.54</v>
      </c>
      <c r="F37" s="19">
        <f>SUM(B37:E37)</f>
        <v>2190.1400000000003</v>
      </c>
      <c r="G37" s="18">
        <v>19035.27</v>
      </c>
      <c r="H37" s="17">
        <f>+G37/$G$40*100</f>
        <v>3.8124383066204399</v>
      </c>
      <c r="I37" s="18">
        <v>14</v>
      </c>
      <c r="J37" s="17">
        <f>+I37/$I$40*100</f>
        <v>6.7961165048543686</v>
      </c>
    </row>
    <row r="38" spans="1:10" ht="23.25" customHeight="1" x14ac:dyDescent="0.15">
      <c r="A38" s="27" t="s">
        <v>29</v>
      </c>
      <c r="B38" s="17">
        <v>-2380.5199999999968</v>
      </c>
      <c r="C38" s="17">
        <v>-5748.3700000000026</v>
      </c>
      <c r="D38" s="17">
        <v>7075.5299999999988</v>
      </c>
      <c r="E38" s="18">
        <v>16436.39</v>
      </c>
      <c r="F38" s="19">
        <f t="shared" ref="F38:F39" si="12">SUM(B38:E38)</f>
        <v>15383.029999999999</v>
      </c>
      <c r="G38" s="18">
        <v>421438.96</v>
      </c>
      <c r="H38" s="17">
        <f>+G38/$G$40*100</f>
        <v>84.407000006108618</v>
      </c>
      <c r="I38" s="18">
        <v>150</v>
      </c>
      <c r="J38" s="17">
        <f>+I38/$I$40*100</f>
        <v>72.815533980582529</v>
      </c>
    </row>
    <row r="39" spans="1:10" ht="12" customHeight="1" x14ac:dyDescent="0.15">
      <c r="A39" s="26" t="s">
        <v>2</v>
      </c>
      <c r="B39" s="20">
        <v>-1803.1400000000003</v>
      </c>
      <c r="C39" s="20">
        <v>-2151.33</v>
      </c>
      <c r="D39" s="20">
        <v>-3878.9799999999996</v>
      </c>
      <c r="E39" s="25">
        <v>-5554.39</v>
      </c>
      <c r="F39" s="24">
        <f t="shared" si="12"/>
        <v>-13387.84</v>
      </c>
      <c r="G39" s="25">
        <v>58819.62</v>
      </c>
      <c r="H39" s="20">
        <f>+G39/$G$40*100</f>
        <v>11.780561687270932</v>
      </c>
      <c r="I39" s="25">
        <v>42</v>
      </c>
      <c r="J39" s="20">
        <f>+I39/$I$40*100</f>
        <v>20.388349514563107</v>
      </c>
    </row>
    <row r="40" spans="1:10" ht="12" customHeight="1" x14ac:dyDescent="0.15">
      <c r="A40" s="12" t="s">
        <v>3</v>
      </c>
      <c r="B40" s="28">
        <v>-3934.9599999999973</v>
      </c>
      <c r="C40" s="28">
        <v>-7786.8100000000022</v>
      </c>
      <c r="D40" s="13">
        <v>4462.5599999999995</v>
      </c>
      <c r="E40" s="13">
        <v>11444.54</v>
      </c>
      <c r="F40" s="13">
        <f t="shared" ref="F40" si="13">SUM(F37:F39)</f>
        <v>4185.3299999999981</v>
      </c>
      <c r="G40" s="13">
        <v>499293.85000000003</v>
      </c>
      <c r="H40" s="13">
        <f t="shared" ref="H40" si="14">SUM(H37:H39)</f>
        <v>99.999999999999986</v>
      </c>
      <c r="I40" s="13">
        <v>206</v>
      </c>
      <c r="J40" s="13">
        <f t="shared" ref="J40" si="15">SUM(J37:J39)</f>
        <v>100</v>
      </c>
    </row>
    <row r="41" spans="1:10" ht="12" customHeight="1" x14ac:dyDescent="0.15">
      <c r="A41" s="16"/>
      <c r="D41" s="16"/>
      <c r="E41" s="16"/>
      <c r="F41" s="16"/>
      <c r="G41" s="16"/>
      <c r="I41" s="16"/>
    </row>
    <row r="42" spans="1:10" ht="12" customHeight="1" x14ac:dyDescent="0.15">
      <c r="A42" s="3" t="s">
        <v>14</v>
      </c>
    </row>
    <row r="43" spans="1:10" ht="12" customHeight="1" x14ac:dyDescent="0.15">
      <c r="A43" s="4"/>
      <c r="B43" s="5" t="s">
        <v>4</v>
      </c>
      <c r="C43" s="5" t="s">
        <v>5</v>
      </c>
      <c r="D43" s="5" t="s">
        <v>6</v>
      </c>
      <c r="E43" s="5" t="s">
        <v>7</v>
      </c>
      <c r="F43" s="6" t="s">
        <v>8</v>
      </c>
      <c r="G43" s="6" t="s">
        <v>9</v>
      </c>
      <c r="H43" s="5" t="s">
        <v>9</v>
      </c>
      <c r="I43" s="6" t="s">
        <v>16</v>
      </c>
      <c r="J43" s="5" t="s">
        <v>9</v>
      </c>
    </row>
    <row r="44" spans="1:10" ht="12" customHeight="1" x14ac:dyDescent="0.15">
      <c r="A44" s="7"/>
      <c r="B44" s="8"/>
      <c r="C44" s="8"/>
      <c r="D44" s="9"/>
      <c r="E44" s="9"/>
      <c r="F44" s="9" t="s">
        <v>45</v>
      </c>
      <c r="G44" s="21">
        <v>44834</v>
      </c>
      <c r="H44" s="8" t="s">
        <v>0</v>
      </c>
      <c r="I44" s="21" t="s">
        <v>17</v>
      </c>
      <c r="J44" s="8" t="s">
        <v>0</v>
      </c>
    </row>
    <row r="45" spans="1:10" ht="23.25" customHeight="1" x14ac:dyDescent="0.15">
      <c r="A45" s="27" t="s">
        <v>28</v>
      </c>
      <c r="B45" s="17">
        <v>0</v>
      </c>
      <c r="C45" s="17">
        <v>0</v>
      </c>
      <c r="D45" s="17">
        <v>0</v>
      </c>
      <c r="E45" s="18">
        <v>0</v>
      </c>
      <c r="F45" s="19">
        <f>SUM(B45:E45)</f>
        <v>0</v>
      </c>
      <c r="G45" s="18">
        <v>0</v>
      </c>
      <c r="H45" s="17">
        <f>+G45/$G$48*100</f>
        <v>0</v>
      </c>
      <c r="I45" s="18">
        <v>0</v>
      </c>
      <c r="J45" s="17">
        <f>+I45/$I$48*100</f>
        <v>0</v>
      </c>
    </row>
    <row r="46" spans="1:10" ht="23.25" customHeight="1" x14ac:dyDescent="0.15">
      <c r="A46" s="27" t="s">
        <v>29</v>
      </c>
      <c r="B46" s="17">
        <v>6168.73</v>
      </c>
      <c r="C46" s="17">
        <v>-6671.68</v>
      </c>
      <c r="D46" s="17">
        <v>4414.1699999999983</v>
      </c>
      <c r="E46" s="18">
        <v>-5166.0799999999981</v>
      </c>
      <c r="F46" s="19">
        <f t="shared" ref="F46:F47" si="16">SUM(B46:E46)</f>
        <v>-1254.8600000000006</v>
      </c>
      <c r="G46" s="18">
        <v>283073.90000000002</v>
      </c>
      <c r="H46" s="17">
        <f>+G46/$G$48*100</f>
        <v>95.172529310529626</v>
      </c>
      <c r="I46" s="18">
        <v>42</v>
      </c>
      <c r="J46" s="17">
        <f>+I46/$I$48*100</f>
        <v>93.333333333333329</v>
      </c>
    </row>
    <row r="47" spans="1:10" ht="12" customHeight="1" x14ac:dyDescent="0.15">
      <c r="A47" s="26" t="s">
        <v>2</v>
      </c>
      <c r="B47" s="20">
        <v>1711.5300000000007</v>
      </c>
      <c r="C47" s="20">
        <v>3324.1299999999992</v>
      </c>
      <c r="D47" s="20">
        <v>635.77</v>
      </c>
      <c r="E47" s="25">
        <v>498.60999999999967</v>
      </c>
      <c r="F47" s="24">
        <f t="shared" si="16"/>
        <v>6170.04</v>
      </c>
      <c r="G47" s="25">
        <v>14358.46</v>
      </c>
      <c r="H47" s="20">
        <f>+G47/$G$48*100</f>
        <v>4.8274706894703714</v>
      </c>
      <c r="I47" s="25">
        <v>3</v>
      </c>
      <c r="J47" s="20">
        <f>+I47/$I$48*100</f>
        <v>6.666666666666667</v>
      </c>
    </row>
    <row r="48" spans="1:10" ht="12" customHeight="1" x14ac:dyDescent="0.15">
      <c r="A48" s="12" t="s">
        <v>3</v>
      </c>
      <c r="B48" s="28">
        <v>7880.26</v>
      </c>
      <c r="C48" s="28">
        <v>-3347.5500000000011</v>
      </c>
      <c r="D48" s="13">
        <v>5049.9399999999987</v>
      </c>
      <c r="E48" s="13">
        <v>-4667.4699999999984</v>
      </c>
      <c r="F48" s="13">
        <f t="shared" ref="F48" si="17">SUM(F45:F47)</f>
        <v>4915.1799999999994</v>
      </c>
      <c r="G48" s="13">
        <v>297432.36000000004</v>
      </c>
      <c r="H48" s="13">
        <f t="shared" ref="H48" si="18">SUM(H45:H47)</f>
        <v>100</v>
      </c>
      <c r="I48" s="13">
        <v>45</v>
      </c>
      <c r="J48" s="13">
        <f t="shared" ref="J48" si="19">SUM(J45:J47)</f>
        <v>100</v>
      </c>
    </row>
    <row r="49" spans="1:10" ht="12" customHeight="1" x14ac:dyDescent="0.15">
      <c r="A49" s="16"/>
      <c r="D49" s="16"/>
      <c r="E49" s="16"/>
      <c r="F49" s="16"/>
      <c r="G49" s="16"/>
      <c r="I49" s="16"/>
    </row>
    <row r="50" spans="1:10" ht="12" customHeight="1" x14ac:dyDescent="0.15">
      <c r="A50" s="3" t="s">
        <v>15</v>
      </c>
    </row>
    <row r="51" spans="1:10" ht="12" customHeight="1" x14ac:dyDescent="0.15">
      <c r="A51" s="4"/>
      <c r="B51" s="5" t="s">
        <v>4</v>
      </c>
      <c r="C51" s="5" t="s">
        <v>5</v>
      </c>
      <c r="D51" s="5" t="s">
        <v>6</v>
      </c>
      <c r="E51" s="5" t="s">
        <v>7</v>
      </c>
      <c r="F51" s="6" t="s">
        <v>8</v>
      </c>
      <c r="G51" s="6" t="s">
        <v>9</v>
      </c>
      <c r="H51" s="5" t="s">
        <v>9</v>
      </c>
      <c r="I51" s="6" t="s">
        <v>16</v>
      </c>
      <c r="J51" s="5" t="s">
        <v>9</v>
      </c>
    </row>
    <row r="52" spans="1:10" ht="12" customHeight="1" x14ac:dyDescent="0.15">
      <c r="A52" s="7"/>
      <c r="B52" s="8"/>
      <c r="C52" s="8"/>
      <c r="D52" s="9"/>
      <c r="E52" s="9"/>
      <c r="F52" s="9" t="s">
        <v>45</v>
      </c>
      <c r="G52" s="21">
        <v>44834</v>
      </c>
      <c r="H52" s="8" t="s">
        <v>0</v>
      </c>
      <c r="I52" s="21" t="s">
        <v>17</v>
      </c>
      <c r="J52" s="8" t="s">
        <v>0</v>
      </c>
    </row>
    <row r="53" spans="1:10" ht="23.25" customHeight="1" x14ac:dyDescent="0.15">
      <c r="A53" s="27" t="s">
        <v>28</v>
      </c>
      <c r="B53" s="17">
        <v>0</v>
      </c>
      <c r="C53" s="17">
        <v>0</v>
      </c>
      <c r="D53" s="17">
        <v>0</v>
      </c>
      <c r="E53" s="18">
        <v>0</v>
      </c>
      <c r="F53" s="19">
        <f>SUM(B53:E53)</f>
        <v>0</v>
      </c>
      <c r="G53" s="18">
        <v>0</v>
      </c>
      <c r="H53" s="17">
        <f>+G53/$G$56*100</f>
        <v>0</v>
      </c>
      <c r="I53" s="18">
        <v>0</v>
      </c>
      <c r="J53" s="17">
        <f>+I53/$I$56*100</f>
        <v>0</v>
      </c>
    </row>
    <row r="54" spans="1:10" ht="23.25" customHeight="1" x14ac:dyDescent="0.15">
      <c r="A54" s="27" t="s">
        <v>29</v>
      </c>
      <c r="B54" s="17">
        <v>466.3599999999999</v>
      </c>
      <c r="C54" s="17">
        <v>3651.2900000000004</v>
      </c>
      <c r="D54" s="17">
        <v>1152.8999999999999</v>
      </c>
      <c r="E54" s="18">
        <v>1480.9899999999998</v>
      </c>
      <c r="F54" s="19">
        <f t="shared" ref="F54:F55" si="20">SUM(B54:E54)</f>
        <v>6751.54</v>
      </c>
      <c r="G54" s="18">
        <v>21526.799999999999</v>
      </c>
      <c r="H54" s="17">
        <f>+G54/$G$56*100</f>
        <v>57.225888980690762</v>
      </c>
      <c r="I54" s="18">
        <v>7</v>
      </c>
      <c r="J54" s="17">
        <f>+I54/$I$56*100</f>
        <v>35</v>
      </c>
    </row>
    <row r="55" spans="1:10" ht="12" customHeight="1" x14ac:dyDescent="0.15">
      <c r="A55" s="26" t="s">
        <v>2</v>
      </c>
      <c r="B55" s="17">
        <v>241.11</v>
      </c>
      <c r="C55" s="17">
        <v>6072.59</v>
      </c>
      <c r="D55" s="17">
        <v>-3733.3900000000003</v>
      </c>
      <c r="E55" s="18">
        <v>1495.07</v>
      </c>
      <c r="F55" s="24">
        <f t="shared" si="20"/>
        <v>4075.3799999999992</v>
      </c>
      <c r="G55" s="18">
        <v>16090.44</v>
      </c>
      <c r="H55" s="20">
        <f>+G55/$G$56*100</f>
        <v>42.774111019309238</v>
      </c>
      <c r="I55" s="18">
        <v>13</v>
      </c>
      <c r="J55" s="20">
        <f>+I55/$I$56*100</f>
        <v>65</v>
      </c>
    </row>
    <row r="56" spans="1:10" x14ac:dyDescent="0.15">
      <c r="A56" s="12" t="s">
        <v>3</v>
      </c>
      <c r="B56" s="28">
        <v>707.46999999999991</v>
      </c>
      <c r="C56" s="28">
        <v>9723.880000000001</v>
      </c>
      <c r="D56" s="13">
        <v>-2580.4900000000007</v>
      </c>
      <c r="E56" s="13">
        <v>2976.0599999999995</v>
      </c>
      <c r="F56" s="13">
        <f t="shared" ref="F56" si="21">SUM(F53:F55)</f>
        <v>10826.919999999998</v>
      </c>
      <c r="G56" s="13">
        <v>37617.24</v>
      </c>
      <c r="H56" s="13">
        <f t="shared" ref="H56" si="22">SUM(H53:H55)</f>
        <v>100</v>
      </c>
      <c r="I56" s="13">
        <v>20</v>
      </c>
      <c r="J56" s="13">
        <f t="shared" ref="J56" si="23">SUM(J53:J55)</f>
        <v>100</v>
      </c>
    </row>
    <row r="57" spans="1:10" x14ac:dyDescent="0.15">
      <c r="A57" s="16"/>
      <c r="D57" s="16"/>
      <c r="E57" s="16"/>
      <c r="F57" s="16"/>
      <c r="G57" s="16"/>
      <c r="I57" s="16"/>
    </row>
    <row r="58" spans="1:10" x14ac:dyDescent="0.15">
      <c r="A58" s="3" t="s">
        <v>2</v>
      </c>
    </row>
    <row r="59" spans="1:10" x14ac:dyDescent="0.15">
      <c r="A59" s="4"/>
      <c r="B59" s="5" t="s">
        <v>4</v>
      </c>
      <c r="C59" s="5" t="s">
        <v>5</v>
      </c>
      <c r="D59" s="5" t="s">
        <v>6</v>
      </c>
      <c r="E59" s="5" t="s">
        <v>7</v>
      </c>
      <c r="F59" s="6" t="s">
        <v>8</v>
      </c>
      <c r="G59" s="6" t="s">
        <v>9</v>
      </c>
      <c r="H59" s="5" t="s">
        <v>9</v>
      </c>
      <c r="I59" s="6" t="s">
        <v>16</v>
      </c>
      <c r="J59" s="5" t="s">
        <v>9</v>
      </c>
    </row>
    <row r="60" spans="1:10" x14ac:dyDescent="0.15">
      <c r="A60" s="7"/>
      <c r="B60" s="8"/>
      <c r="C60" s="8"/>
      <c r="D60" s="9"/>
      <c r="E60" s="9"/>
      <c r="F60" s="9" t="s">
        <v>45</v>
      </c>
      <c r="G60" s="21">
        <v>44834</v>
      </c>
      <c r="H60" s="8" t="s">
        <v>0</v>
      </c>
      <c r="I60" s="21" t="s">
        <v>17</v>
      </c>
      <c r="J60" s="8" t="s">
        <v>0</v>
      </c>
    </row>
    <row r="61" spans="1:10" ht="23.25" customHeight="1" x14ac:dyDescent="0.15">
      <c r="A61" s="27" t="s">
        <v>28</v>
      </c>
      <c r="B61" s="17">
        <v>-4.13</v>
      </c>
      <c r="C61" s="17">
        <v>511.17</v>
      </c>
      <c r="D61" s="17">
        <v>0</v>
      </c>
      <c r="E61" s="18">
        <v>77.13000000000001</v>
      </c>
      <c r="F61" s="19">
        <f>SUM(B61:E61)</f>
        <v>584.17000000000007</v>
      </c>
      <c r="G61" s="18">
        <v>1594.21</v>
      </c>
      <c r="H61" s="17">
        <f>G61/$G$64*100</f>
        <v>4.8312131626852786</v>
      </c>
      <c r="I61" s="18">
        <v>3</v>
      </c>
      <c r="J61" s="17">
        <f>I61/$I$64*100</f>
        <v>8.8235294117647065</v>
      </c>
    </row>
    <row r="62" spans="1:10" ht="23.25" customHeight="1" x14ac:dyDescent="0.15">
      <c r="A62" s="27" t="s">
        <v>29</v>
      </c>
      <c r="B62" s="17">
        <v>685.9</v>
      </c>
      <c r="C62" s="17">
        <v>286.55</v>
      </c>
      <c r="D62" s="17">
        <v>-106.78</v>
      </c>
      <c r="E62" s="18">
        <v>2953.4900000000002</v>
      </c>
      <c r="F62" s="19">
        <f t="shared" ref="F62:F63" si="24">SUM(B62:E62)</f>
        <v>3819.1600000000003</v>
      </c>
      <c r="G62" s="18">
        <v>10038.77</v>
      </c>
      <c r="H62" s="17">
        <f>G62/$G$64*100</f>
        <v>30.422239078396256</v>
      </c>
      <c r="I62" s="18">
        <v>10</v>
      </c>
      <c r="J62" s="17">
        <f>I62/$I$64*100</f>
        <v>29.411764705882355</v>
      </c>
    </row>
    <row r="63" spans="1:10" x14ac:dyDescent="0.15">
      <c r="A63" s="26" t="s">
        <v>2</v>
      </c>
      <c r="B63" s="20">
        <v>497.27</v>
      </c>
      <c r="C63" s="20">
        <v>812.61999999999989</v>
      </c>
      <c r="D63" s="20">
        <v>-167.18</v>
      </c>
      <c r="E63" s="25">
        <v>-1031.07</v>
      </c>
      <c r="F63" s="24">
        <f t="shared" si="24"/>
        <v>111.63999999999987</v>
      </c>
      <c r="G63" s="25">
        <v>21365.15</v>
      </c>
      <c r="H63" s="20">
        <f>G63/$G$64*100</f>
        <v>64.746547758918467</v>
      </c>
      <c r="I63" s="25">
        <v>21</v>
      </c>
      <c r="J63" s="20">
        <f>I63/$I$64*100</f>
        <v>61.764705882352942</v>
      </c>
    </row>
    <row r="64" spans="1:10" x14ac:dyDescent="0.15">
      <c r="A64" s="12" t="s">
        <v>3</v>
      </c>
      <c r="B64" s="28">
        <v>1179.04</v>
      </c>
      <c r="C64" s="28">
        <v>1610.34</v>
      </c>
      <c r="D64" s="13">
        <v>-273.96000000000004</v>
      </c>
      <c r="E64" s="13">
        <v>1999.5500000000004</v>
      </c>
      <c r="F64" s="13">
        <f t="shared" ref="F64" si="25">SUM(F61:F63)</f>
        <v>4514.9699999999993</v>
      </c>
      <c r="G64" s="13">
        <v>32998.130000000005</v>
      </c>
      <c r="H64" s="13">
        <f t="shared" ref="H64" si="26">SUM(H61:H63)</f>
        <v>100</v>
      </c>
      <c r="I64" s="13">
        <v>34</v>
      </c>
      <c r="J64" s="13">
        <f t="shared" ref="J64" si="27">SUM(J61:J63)</f>
        <v>100</v>
      </c>
    </row>
    <row r="66" spans="1:1" x14ac:dyDescent="0.15">
      <c r="A66" s="3" t="s">
        <v>20</v>
      </c>
    </row>
    <row r="67" spans="1:1" x14ac:dyDescent="0.15">
      <c r="A67" s="1" t="s">
        <v>24</v>
      </c>
    </row>
    <row r="68" spans="1:1" x14ac:dyDescent="0.15">
      <c r="A68" s="1" t="s">
        <v>25</v>
      </c>
    </row>
    <row r="69" spans="1:1" x14ac:dyDescent="0.15">
      <c r="A69" s="1" t="s">
        <v>27</v>
      </c>
    </row>
    <row r="71" spans="1:1" x14ac:dyDescent="0.15">
      <c r="A71" s="1" t="s">
        <v>26</v>
      </c>
    </row>
    <row r="72" spans="1:1" x14ac:dyDescent="0.15">
      <c r="A72" s="1" t="s">
        <v>30</v>
      </c>
    </row>
    <row r="73" spans="1:1" x14ac:dyDescent="0.15">
      <c r="A73" s="1" t="s">
        <v>31</v>
      </c>
    </row>
    <row r="74" spans="1:1" x14ac:dyDescent="0.15">
      <c r="A74" s="1" t="s">
        <v>32</v>
      </c>
    </row>
    <row r="75" spans="1:1" x14ac:dyDescent="0.15">
      <c r="A75" s="1" t="s">
        <v>21</v>
      </c>
    </row>
    <row r="77" spans="1:1" x14ac:dyDescent="0.15">
      <c r="A77" s="1" t="s">
        <v>23</v>
      </c>
    </row>
    <row r="78" spans="1:1" x14ac:dyDescent="0.15">
      <c r="A78" s="1" t="s">
        <v>22</v>
      </c>
    </row>
  </sheetData>
  <phoneticPr fontId="0" type="noConversion"/>
  <pageMargins left="0.74803149606299213" right="0.74803149606299213" top="0.39370078740157483" bottom="0.51181102362204722" header="0.31496062992125984" footer="0.27559055118110237"/>
  <pageSetup paperSize="9" scale="61" orientation="portrait" r:id="rId1"/>
  <headerFooter alignWithMargins="0"/>
  <rowBreaks count="1" manualBreakCount="1">
    <brk id="78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FE08D-090E-487D-86C8-9FB6DA2568B7}">
  <dimension ref="A1:F78"/>
  <sheetViews>
    <sheetView zoomScaleNormal="100" zoomScaleSheetLayoutView="100" workbookViewId="0">
      <selection activeCell="A8" sqref="A8"/>
    </sheetView>
  </sheetViews>
  <sheetFormatPr defaultColWidth="9.140625" defaultRowHeight="10.5" x14ac:dyDescent="0.15"/>
  <cols>
    <col min="1" max="1" width="36.7109375" style="29" customWidth="1"/>
    <col min="2" max="2" width="11.5703125" style="29" customWidth="1"/>
    <col min="3" max="3" width="14" style="29" customWidth="1"/>
    <col min="4" max="4" width="8.140625" style="29" customWidth="1"/>
    <col min="5" max="5" width="8.7109375" style="29" customWidth="1"/>
    <col min="6" max="6" width="10.5703125" style="29" customWidth="1"/>
    <col min="7" max="16384" width="9.140625" style="29"/>
  </cols>
  <sheetData>
    <row r="1" spans="1:6" ht="10.5" customHeight="1" x14ac:dyDescent="0.15"/>
    <row r="2" spans="1:6" ht="10.5" customHeight="1" x14ac:dyDescent="0.15"/>
    <row r="3" spans="1:6" ht="10.5" customHeight="1" x14ac:dyDescent="0.15">
      <c r="A3" s="30" t="s">
        <v>1</v>
      </c>
    </row>
    <row r="4" spans="1:6" ht="10.5" customHeight="1" x14ac:dyDescent="0.15">
      <c r="A4" s="30"/>
    </row>
    <row r="5" spans="1:6" ht="10.5" customHeight="1" x14ac:dyDescent="0.15">
      <c r="A5" s="30"/>
    </row>
    <row r="6" spans="1:6" ht="10.5" customHeight="1" x14ac:dyDescent="0.15">
      <c r="A6" s="30"/>
      <c r="B6" s="30"/>
    </row>
    <row r="7" spans="1:6" ht="12.75" x14ac:dyDescent="0.2">
      <c r="A7" s="22" t="s">
        <v>40</v>
      </c>
      <c r="B7" s="30"/>
      <c r="D7" s="31"/>
    </row>
    <row r="8" spans="1:6" ht="10.5" customHeight="1" x14ac:dyDescent="0.15"/>
    <row r="9" spans="1:6" ht="12" customHeight="1" x14ac:dyDescent="0.15">
      <c r="A9" s="3" t="s">
        <v>10</v>
      </c>
    </row>
    <row r="10" spans="1:6" ht="12" customHeight="1" x14ac:dyDescent="0.15">
      <c r="A10" s="4"/>
      <c r="B10" s="32" t="s">
        <v>8</v>
      </c>
      <c r="C10" s="6" t="s">
        <v>9</v>
      </c>
      <c r="D10" s="32" t="s">
        <v>44</v>
      </c>
      <c r="E10" s="6" t="s">
        <v>16</v>
      </c>
      <c r="F10" s="5" t="s">
        <v>18</v>
      </c>
    </row>
    <row r="11" spans="1:6" ht="12" customHeight="1" x14ac:dyDescent="0.15">
      <c r="A11" s="7"/>
      <c r="B11" s="34" t="s">
        <v>4</v>
      </c>
      <c r="C11" s="35">
        <v>44651</v>
      </c>
      <c r="D11" s="34" t="s">
        <v>0</v>
      </c>
      <c r="E11" s="21" t="s">
        <v>17</v>
      </c>
      <c r="F11" s="8" t="s">
        <v>19</v>
      </c>
    </row>
    <row r="12" spans="1:6" ht="23.25" customHeight="1" x14ac:dyDescent="0.15">
      <c r="A12" s="27" t="s">
        <v>28</v>
      </c>
      <c r="B12" s="36">
        <f t="shared" ref="B12:B14" si="0">+B21+B29+B37+B45+B53+B61</f>
        <v>5286.3499999999985</v>
      </c>
      <c r="C12" s="36">
        <f>+C21+C29+C37+C45+C53+C61</f>
        <v>258850.68999999997</v>
      </c>
      <c r="D12" s="37">
        <f>C12/$C$15*100</f>
        <v>4.1104891390272913</v>
      </c>
      <c r="E12" s="36">
        <f>+E21+E29+E37+E45+E53+E61</f>
        <v>66</v>
      </c>
      <c r="F12" s="37">
        <f>E12/$E$15*100</f>
        <v>5.6701030927835054</v>
      </c>
    </row>
    <row r="13" spans="1:6" ht="23.25" customHeight="1" x14ac:dyDescent="0.15">
      <c r="A13" s="27" t="s">
        <v>29</v>
      </c>
      <c r="B13" s="36">
        <f t="shared" si="0"/>
        <v>-40000.339999999989</v>
      </c>
      <c r="C13" s="36">
        <f>+C22+C30+C38+C46+C54+C62</f>
        <v>5608084.879999999</v>
      </c>
      <c r="D13" s="37">
        <f t="shared" ref="D13:D14" si="1">C13/$C$15*100</f>
        <v>89.05509191411916</v>
      </c>
      <c r="E13" s="36">
        <f>+E22+E30+E38+E46+E54+E62</f>
        <v>886</v>
      </c>
      <c r="F13" s="37">
        <f>E13/$E$15*100</f>
        <v>76.116838487972501</v>
      </c>
    </row>
    <row r="14" spans="1:6" ht="14.25" customHeight="1" x14ac:dyDescent="0.15">
      <c r="A14" s="26" t="s">
        <v>2</v>
      </c>
      <c r="B14" s="38">
        <f t="shared" si="0"/>
        <v>1862.7399999999989</v>
      </c>
      <c r="C14" s="38">
        <f>+C23+C31+C39+C47+C55+C63</f>
        <v>430385.29</v>
      </c>
      <c r="D14" s="39">
        <f t="shared" si="1"/>
        <v>6.8344189468535363</v>
      </c>
      <c r="E14" s="38">
        <f>+E23+E31+E39+E47+E55+E63</f>
        <v>212</v>
      </c>
      <c r="F14" s="39">
        <f>E14/$E$15*100</f>
        <v>18.213058419243985</v>
      </c>
    </row>
    <row r="15" spans="1:6" ht="12" customHeight="1" x14ac:dyDescent="0.15">
      <c r="A15" s="12" t="s">
        <v>3</v>
      </c>
      <c r="B15" s="40">
        <f>SUM(B12:B14)</f>
        <v>-32851.249999999993</v>
      </c>
      <c r="C15" s="40">
        <f t="shared" ref="C15:F15" si="2">SUM(C12:C14)</f>
        <v>6297320.8599999994</v>
      </c>
      <c r="D15" s="40">
        <f t="shared" si="2"/>
        <v>99.999999999999986</v>
      </c>
      <c r="E15" s="40">
        <f t="shared" si="2"/>
        <v>1164</v>
      </c>
      <c r="F15" s="40">
        <f t="shared" si="2"/>
        <v>100</v>
      </c>
    </row>
    <row r="16" spans="1:6" ht="12" customHeight="1" thickBot="1" x14ac:dyDescent="0.2">
      <c r="A16" s="14"/>
      <c r="B16" s="41"/>
      <c r="C16" s="41"/>
      <c r="D16" s="42"/>
      <c r="E16" s="41"/>
      <c r="F16" s="42"/>
    </row>
    <row r="17" spans="1:6" ht="10.5" customHeight="1" x14ac:dyDescent="0.15">
      <c r="A17" s="16"/>
    </row>
    <row r="18" spans="1:6" ht="12" customHeight="1" x14ac:dyDescent="0.15">
      <c r="A18" s="3" t="s">
        <v>11</v>
      </c>
    </row>
    <row r="19" spans="1:6" ht="12" customHeight="1" x14ac:dyDescent="0.15">
      <c r="A19" s="4"/>
      <c r="B19" s="32" t="s">
        <v>8</v>
      </c>
      <c r="C19" s="6" t="s">
        <v>9</v>
      </c>
      <c r="D19" s="32" t="s">
        <v>44</v>
      </c>
      <c r="E19" s="6" t="s">
        <v>16</v>
      </c>
      <c r="F19" s="5" t="s">
        <v>18</v>
      </c>
    </row>
    <row r="20" spans="1:6" ht="12" customHeight="1" x14ac:dyDescent="0.15">
      <c r="A20" s="7"/>
      <c r="B20" s="34" t="s">
        <v>4</v>
      </c>
      <c r="C20" s="35">
        <v>44651</v>
      </c>
      <c r="D20" s="34" t="s">
        <v>0</v>
      </c>
      <c r="E20" s="21" t="s">
        <v>17</v>
      </c>
      <c r="F20" s="8" t="s">
        <v>19</v>
      </c>
    </row>
    <row r="21" spans="1:6" ht="23.25" customHeight="1" x14ac:dyDescent="0.15">
      <c r="A21" s="27" t="s">
        <v>28</v>
      </c>
      <c r="B21" s="36">
        <v>5170.9599999999991</v>
      </c>
      <c r="C21" s="43">
        <v>234826.43</v>
      </c>
      <c r="D21" s="36">
        <f>C21/$C$24*100</f>
        <v>5.7426798604021663</v>
      </c>
      <c r="E21" s="43">
        <v>53</v>
      </c>
      <c r="F21" s="36">
        <f>E21/$E$24*100</f>
        <v>8.0424886191198777</v>
      </c>
    </row>
    <row r="22" spans="1:6" ht="23.25" customHeight="1" x14ac:dyDescent="0.15">
      <c r="A22" s="27" t="s">
        <v>29</v>
      </c>
      <c r="B22" s="36">
        <v>-38572.080000000002</v>
      </c>
      <c r="C22" s="43">
        <v>3621844.69</v>
      </c>
      <c r="D22" s="36">
        <f>C22/$C$24*100</f>
        <v>88.572204409731583</v>
      </c>
      <c r="E22" s="43">
        <v>518</v>
      </c>
      <c r="F22" s="36">
        <f>E22/$E$24*100</f>
        <v>78.603945371775424</v>
      </c>
    </row>
    <row r="23" spans="1:6" ht="13.5" customHeight="1" x14ac:dyDescent="0.15">
      <c r="A23" s="26" t="s">
        <v>2</v>
      </c>
      <c r="B23" s="38">
        <v>1860.6099999999988</v>
      </c>
      <c r="C23" s="44">
        <v>232472.55</v>
      </c>
      <c r="D23" s="38">
        <f>C23/$C$24*100</f>
        <v>5.685115729866248</v>
      </c>
      <c r="E23" s="44">
        <v>88</v>
      </c>
      <c r="F23" s="38">
        <f>E23/$E$24*100</f>
        <v>13.353566009104703</v>
      </c>
    </row>
    <row r="24" spans="1:6" ht="12" customHeight="1" x14ac:dyDescent="0.15">
      <c r="A24" s="12" t="s">
        <v>3</v>
      </c>
      <c r="B24" s="40">
        <v>-31540.510000000002</v>
      </c>
      <c r="C24" s="40">
        <v>4089143.67</v>
      </c>
      <c r="D24" s="40">
        <f t="shared" ref="D24" si="3">SUM(D21:D23)</f>
        <v>100</v>
      </c>
      <c r="E24" s="40">
        <v>659</v>
      </c>
      <c r="F24" s="40">
        <f t="shared" ref="F24" si="4">SUM(F21:F23)</f>
        <v>100</v>
      </c>
    </row>
    <row r="25" spans="1:6" ht="12" customHeight="1" x14ac:dyDescent="0.15">
      <c r="A25" s="16"/>
    </row>
    <row r="26" spans="1:6" ht="12" customHeight="1" x14ac:dyDescent="0.15">
      <c r="A26" s="3" t="s">
        <v>12</v>
      </c>
    </row>
    <row r="27" spans="1:6" ht="12" customHeight="1" x14ac:dyDescent="0.15">
      <c r="A27" s="4"/>
      <c r="B27" s="32" t="s">
        <v>8</v>
      </c>
      <c r="C27" s="6" t="s">
        <v>9</v>
      </c>
      <c r="D27" s="32" t="s">
        <v>44</v>
      </c>
      <c r="E27" s="6" t="s">
        <v>16</v>
      </c>
      <c r="F27" s="5" t="s">
        <v>18</v>
      </c>
    </row>
    <row r="28" spans="1:6" ht="12" customHeight="1" x14ac:dyDescent="0.15">
      <c r="A28" s="7"/>
      <c r="B28" s="34" t="s">
        <v>4</v>
      </c>
      <c r="C28" s="35">
        <v>44651</v>
      </c>
      <c r="D28" s="34" t="s">
        <v>0</v>
      </c>
      <c r="E28" s="21" t="s">
        <v>17</v>
      </c>
      <c r="F28" s="8" t="s">
        <v>19</v>
      </c>
    </row>
    <row r="29" spans="1:6" ht="23.25" customHeight="1" x14ac:dyDescent="0.15">
      <c r="A29" s="27" t="s">
        <v>28</v>
      </c>
      <c r="B29" s="36">
        <v>-129.18</v>
      </c>
      <c r="C29" s="43">
        <v>5986.3</v>
      </c>
      <c r="D29" s="36">
        <f>+C29/$C$32*100</f>
        <v>0.44697920072416258</v>
      </c>
      <c r="E29" s="43">
        <v>2</v>
      </c>
      <c r="F29" s="36">
        <f>+E29/$E$32*100</f>
        <v>0.8771929824561403</v>
      </c>
    </row>
    <row r="30" spans="1:6" ht="23.25" customHeight="1" x14ac:dyDescent="0.15">
      <c r="A30" s="27" t="s">
        <v>29</v>
      </c>
      <c r="B30" s="36">
        <v>-6368.7299999999959</v>
      </c>
      <c r="C30" s="43">
        <v>1290606.6599999999</v>
      </c>
      <c r="D30" s="36">
        <f>+C30/$C$32*100</f>
        <v>96.365757368671964</v>
      </c>
      <c r="E30" s="43">
        <v>184</v>
      </c>
      <c r="F30" s="36">
        <f>+E30/$E$32*100</f>
        <v>80.701754385964904</v>
      </c>
    </row>
    <row r="31" spans="1:6" ht="13.5" customHeight="1" x14ac:dyDescent="0.15">
      <c r="A31" s="26" t="s">
        <v>2</v>
      </c>
      <c r="B31" s="38">
        <v>-644.6400000000001</v>
      </c>
      <c r="C31" s="44">
        <v>42686.36</v>
      </c>
      <c r="D31" s="38">
        <f>+C31/$C$32*100</f>
        <v>3.1872634306038568</v>
      </c>
      <c r="E31" s="44">
        <v>42</v>
      </c>
      <c r="F31" s="38">
        <f>+E31/$E$32*100</f>
        <v>18.421052631578945</v>
      </c>
    </row>
    <row r="32" spans="1:6" ht="12" customHeight="1" x14ac:dyDescent="0.15">
      <c r="A32" s="12" t="s">
        <v>3</v>
      </c>
      <c r="B32" s="40">
        <v>-7142.5499999999965</v>
      </c>
      <c r="C32" s="40">
        <v>1339279.32</v>
      </c>
      <c r="D32" s="40">
        <f t="shared" ref="D32" si="5">SUM(D29:D31)</f>
        <v>99.999999999999986</v>
      </c>
      <c r="E32" s="40">
        <v>228</v>
      </c>
      <c r="F32" s="40">
        <f t="shared" ref="F32" si="6">SUM(F29:F31)</f>
        <v>99.999999999999986</v>
      </c>
    </row>
    <row r="33" spans="1:6" ht="12" customHeight="1" x14ac:dyDescent="0.15">
      <c r="A33" s="16"/>
    </row>
    <row r="34" spans="1:6" ht="12" customHeight="1" x14ac:dyDescent="0.15">
      <c r="A34" s="3" t="s">
        <v>13</v>
      </c>
    </row>
    <row r="35" spans="1:6" ht="12" customHeight="1" x14ac:dyDescent="0.15">
      <c r="A35" s="4"/>
      <c r="B35" s="32" t="s">
        <v>8</v>
      </c>
      <c r="C35" s="6" t="s">
        <v>9</v>
      </c>
      <c r="D35" s="32" t="s">
        <v>44</v>
      </c>
      <c r="E35" s="6" t="s">
        <v>16</v>
      </c>
      <c r="F35" s="5" t="s">
        <v>18</v>
      </c>
    </row>
    <row r="36" spans="1:6" ht="12" customHeight="1" x14ac:dyDescent="0.15">
      <c r="A36" s="7"/>
      <c r="B36" s="34" t="s">
        <v>4</v>
      </c>
      <c r="C36" s="35">
        <v>44651</v>
      </c>
      <c r="D36" s="34" t="s">
        <v>0</v>
      </c>
      <c r="E36" s="21" t="s">
        <v>17</v>
      </c>
      <c r="F36" s="8" t="s">
        <v>19</v>
      </c>
    </row>
    <row r="37" spans="1:6" ht="23.25" customHeight="1" x14ac:dyDescent="0.15">
      <c r="A37" s="27" t="s">
        <v>28</v>
      </c>
      <c r="B37" s="36">
        <v>248.70000000000005</v>
      </c>
      <c r="C37" s="43">
        <v>17848.099999999999</v>
      </c>
      <c r="D37" s="36">
        <f>+C37/$C$40*100</f>
        <v>3.3708275359787274</v>
      </c>
      <c r="E37" s="43">
        <v>10</v>
      </c>
      <c r="F37" s="36">
        <f>+E37/$E$40*100</f>
        <v>5.376344086021505</v>
      </c>
    </row>
    <row r="38" spans="1:6" ht="23.25" customHeight="1" x14ac:dyDescent="0.15">
      <c r="A38" s="27" t="s">
        <v>29</v>
      </c>
      <c r="B38" s="36">
        <v>-2380.5199999999968</v>
      </c>
      <c r="C38" s="43">
        <v>419778.88</v>
      </c>
      <c r="D38" s="36">
        <f>+C38/$C$40*100</f>
        <v>79.280271161989774</v>
      </c>
      <c r="E38" s="43">
        <v>130</v>
      </c>
      <c r="F38" s="36">
        <f>+E38/$E$40*100</f>
        <v>69.892473118279568</v>
      </c>
    </row>
    <row r="39" spans="1:6" ht="13.5" customHeight="1" x14ac:dyDescent="0.15">
      <c r="A39" s="26" t="s">
        <v>2</v>
      </c>
      <c r="B39" s="38">
        <v>-1803.1400000000003</v>
      </c>
      <c r="C39" s="44">
        <v>91860.21</v>
      </c>
      <c r="D39" s="38">
        <f>+C39/$C$40*100</f>
        <v>17.348901302031503</v>
      </c>
      <c r="E39" s="44">
        <v>46</v>
      </c>
      <c r="F39" s="38">
        <f>+E39/$E$40*100</f>
        <v>24.731182795698924</v>
      </c>
    </row>
    <row r="40" spans="1:6" ht="12" customHeight="1" x14ac:dyDescent="0.15">
      <c r="A40" s="12" t="s">
        <v>3</v>
      </c>
      <c r="B40" s="40">
        <v>-3934.9599999999973</v>
      </c>
      <c r="C40" s="40">
        <v>529487.18999999994</v>
      </c>
      <c r="D40" s="40">
        <f t="shared" ref="D40" si="7">SUM(D37:D39)</f>
        <v>100.00000000000001</v>
      </c>
      <c r="E40" s="40">
        <v>186</v>
      </c>
      <c r="F40" s="40">
        <f t="shared" ref="F40" si="8">SUM(F37:F39)</f>
        <v>100</v>
      </c>
    </row>
    <row r="41" spans="1:6" ht="12" customHeight="1" x14ac:dyDescent="0.15">
      <c r="A41" s="16"/>
    </row>
    <row r="42" spans="1:6" ht="12" customHeight="1" x14ac:dyDescent="0.15">
      <c r="A42" s="3" t="s">
        <v>14</v>
      </c>
    </row>
    <row r="43" spans="1:6" ht="12" customHeight="1" x14ac:dyDescent="0.15">
      <c r="A43" s="4"/>
      <c r="B43" s="32" t="s">
        <v>8</v>
      </c>
      <c r="C43" s="6" t="s">
        <v>9</v>
      </c>
      <c r="D43" s="32" t="s">
        <v>44</v>
      </c>
      <c r="E43" s="6" t="s">
        <v>16</v>
      </c>
      <c r="F43" s="5" t="s">
        <v>18</v>
      </c>
    </row>
    <row r="44" spans="1:6" ht="12" customHeight="1" x14ac:dyDescent="0.15">
      <c r="A44" s="7"/>
      <c r="B44" s="34" t="s">
        <v>4</v>
      </c>
      <c r="C44" s="35">
        <v>44651</v>
      </c>
      <c r="D44" s="34" t="s">
        <v>0</v>
      </c>
      <c r="E44" s="21" t="s">
        <v>17</v>
      </c>
      <c r="F44" s="8" t="s">
        <v>19</v>
      </c>
    </row>
    <row r="45" spans="1:6" ht="23.25" customHeight="1" x14ac:dyDescent="0.15">
      <c r="A45" s="27" t="s">
        <v>28</v>
      </c>
      <c r="B45" s="36">
        <v>0</v>
      </c>
      <c r="C45" s="43">
        <v>0</v>
      </c>
      <c r="D45" s="36">
        <f>+C45/$C$48*100</f>
        <v>0</v>
      </c>
      <c r="E45" s="43">
        <v>0</v>
      </c>
      <c r="F45" s="36">
        <f>+E45/$E$48*100</f>
        <v>0</v>
      </c>
    </row>
    <row r="46" spans="1:6" ht="23.25" customHeight="1" x14ac:dyDescent="0.15">
      <c r="A46" s="27" t="s">
        <v>29</v>
      </c>
      <c r="B46" s="36">
        <v>6168.73</v>
      </c>
      <c r="C46" s="43">
        <v>253760.31</v>
      </c>
      <c r="D46" s="36">
        <f>+C46/$C$48*100</f>
        <v>89.372349491103705</v>
      </c>
      <c r="E46" s="43">
        <v>38</v>
      </c>
      <c r="F46" s="36">
        <f>+E46/$E$48*100</f>
        <v>90.476190476190482</v>
      </c>
    </row>
    <row r="47" spans="1:6" ht="13.5" customHeight="1" x14ac:dyDescent="0.15">
      <c r="A47" s="26" t="s">
        <v>2</v>
      </c>
      <c r="B47" s="38">
        <v>1711.5300000000007</v>
      </c>
      <c r="C47" s="44">
        <v>30175.73</v>
      </c>
      <c r="D47" s="38">
        <f>+C47/$C$48*100</f>
        <v>10.6276505088963</v>
      </c>
      <c r="E47" s="44">
        <v>4</v>
      </c>
      <c r="F47" s="38">
        <f>+E47/$E$48*100</f>
        <v>9.5238095238095237</v>
      </c>
    </row>
    <row r="48" spans="1:6" ht="12" customHeight="1" x14ac:dyDescent="0.15">
      <c r="A48" s="12" t="s">
        <v>3</v>
      </c>
      <c r="B48" s="40">
        <v>7880.26</v>
      </c>
      <c r="C48" s="40">
        <v>283936.03999999998</v>
      </c>
      <c r="D48" s="40">
        <f t="shared" ref="D48" si="9">SUM(D45:D47)</f>
        <v>100</v>
      </c>
      <c r="E48" s="40">
        <v>42</v>
      </c>
      <c r="F48" s="40">
        <f t="shared" ref="F48" si="10">SUM(F45:F47)</f>
        <v>100</v>
      </c>
    </row>
    <row r="49" spans="1:6" ht="12" customHeight="1" x14ac:dyDescent="0.15">
      <c r="A49" s="16"/>
    </row>
    <row r="50" spans="1:6" ht="12" customHeight="1" x14ac:dyDescent="0.15">
      <c r="A50" s="3" t="s">
        <v>15</v>
      </c>
    </row>
    <row r="51" spans="1:6" ht="12" customHeight="1" x14ac:dyDescent="0.15">
      <c r="A51" s="4"/>
      <c r="B51" s="32" t="s">
        <v>8</v>
      </c>
      <c r="C51" s="6" t="s">
        <v>9</v>
      </c>
      <c r="D51" s="32" t="s">
        <v>44</v>
      </c>
      <c r="E51" s="6" t="s">
        <v>16</v>
      </c>
      <c r="F51" s="5" t="s">
        <v>18</v>
      </c>
    </row>
    <row r="52" spans="1:6" ht="12" customHeight="1" x14ac:dyDescent="0.15">
      <c r="A52" s="7"/>
      <c r="B52" s="34" t="s">
        <v>4</v>
      </c>
      <c r="C52" s="35">
        <v>44651</v>
      </c>
      <c r="D52" s="34" t="s">
        <v>0</v>
      </c>
      <c r="E52" s="21" t="s">
        <v>17</v>
      </c>
      <c r="F52" s="8" t="s">
        <v>19</v>
      </c>
    </row>
    <row r="53" spans="1:6" ht="23.25" customHeight="1" x14ac:dyDescent="0.15">
      <c r="A53" s="27" t="s">
        <v>28</v>
      </c>
      <c r="B53" s="36">
        <v>0</v>
      </c>
      <c r="C53" s="43">
        <v>0</v>
      </c>
      <c r="D53" s="36">
        <f>+C53/$C$56*100</f>
        <v>0</v>
      </c>
      <c r="E53" s="43">
        <v>0</v>
      </c>
      <c r="F53" s="36">
        <f>+E53/$E$56*100</f>
        <v>0</v>
      </c>
    </row>
    <row r="54" spans="1:6" ht="23.25" customHeight="1" x14ac:dyDescent="0.15">
      <c r="A54" s="27" t="s">
        <v>29</v>
      </c>
      <c r="B54" s="36">
        <v>466.3599999999999</v>
      </c>
      <c r="C54" s="43">
        <v>15352.09</v>
      </c>
      <c r="D54" s="36">
        <f>+C54/$C$56*100</f>
        <v>55.847470945079756</v>
      </c>
      <c r="E54" s="43">
        <v>7</v>
      </c>
      <c r="F54" s="36">
        <f>+E54/$E$56*100</f>
        <v>38.888888888888893</v>
      </c>
    </row>
    <row r="55" spans="1:6" ht="13.5" customHeight="1" x14ac:dyDescent="0.15">
      <c r="A55" s="26" t="s">
        <v>2</v>
      </c>
      <c r="B55" s="36">
        <v>241.11</v>
      </c>
      <c r="C55" s="43">
        <v>12137.23</v>
      </c>
      <c r="D55" s="38">
        <f>+C55/$C$56*100</f>
        <v>44.152529054920237</v>
      </c>
      <c r="E55" s="43">
        <v>11</v>
      </c>
      <c r="F55" s="38">
        <f>+E55/$E$56*100</f>
        <v>61.111111111111114</v>
      </c>
    </row>
    <row r="56" spans="1:6" x14ac:dyDescent="0.15">
      <c r="A56" s="12" t="s">
        <v>3</v>
      </c>
      <c r="B56" s="40">
        <v>707.46999999999991</v>
      </c>
      <c r="C56" s="40">
        <v>27489.32</v>
      </c>
      <c r="D56" s="40">
        <f t="shared" ref="D56" si="11">SUM(D53:D55)</f>
        <v>100</v>
      </c>
      <c r="E56" s="40">
        <v>18</v>
      </c>
      <c r="F56" s="40">
        <f t="shared" ref="F56" si="12">SUM(F53:F55)</f>
        <v>100</v>
      </c>
    </row>
    <row r="57" spans="1:6" x14ac:dyDescent="0.15">
      <c r="A57" s="16"/>
    </row>
    <row r="58" spans="1:6" x14ac:dyDescent="0.15">
      <c r="A58" s="3" t="s">
        <v>2</v>
      </c>
    </row>
    <row r="59" spans="1:6" x14ac:dyDescent="0.15">
      <c r="A59" s="4"/>
      <c r="B59" s="32" t="s">
        <v>8</v>
      </c>
      <c r="C59" s="6" t="s">
        <v>9</v>
      </c>
      <c r="D59" s="32" t="s">
        <v>44</v>
      </c>
      <c r="E59" s="6" t="s">
        <v>16</v>
      </c>
      <c r="F59" s="5" t="s">
        <v>18</v>
      </c>
    </row>
    <row r="60" spans="1:6" x14ac:dyDescent="0.15">
      <c r="A60" s="7"/>
      <c r="B60" s="34" t="s">
        <v>4</v>
      </c>
      <c r="C60" s="35">
        <v>44651</v>
      </c>
      <c r="D60" s="34" t="s">
        <v>0</v>
      </c>
      <c r="E60" s="21" t="s">
        <v>17</v>
      </c>
      <c r="F60" s="8" t="s">
        <v>19</v>
      </c>
    </row>
    <row r="61" spans="1:6" ht="23.25" customHeight="1" x14ac:dyDescent="0.15">
      <c r="A61" s="27" t="s">
        <v>28</v>
      </c>
      <c r="B61" s="36">
        <v>-4.13</v>
      </c>
      <c r="C61" s="43">
        <v>189.86</v>
      </c>
      <c r="D61" s="36">
        <f>C61/$C$64*100</f>
        <v>0.67842711821769419</v>
      </c>
      <c r="E61" s="43">
        <v>1</v>
      </c>
      <c r="F61" s="36">
        <f>E61/$E$64*100</f>
        <v>3.225806451612903</v>
      </c>
    </row>
    <row r="62" spans="1:6" ht="23.25" customHeight="1" x14ac:dyDescent="0.15">
      <c r="A62" s="27" t="s">
        <v>29</v>
      </c>
      <c r="B62" s="36">
        <v>685.9</v>
      </c>
      <c r="C62" s="43">
        <v>6742.25</v>
      </c>
      <c r="D62" s="36">
        <f>C62/$C$64*100</f>
        <v>24.092095427173962</v>
      </c>
      <c r="E62" s="43">
        <v>9</v>
      </c>
      <c r="F62" s="36">
        <f>E62/$E$64*100</f>
        <v>29.032258064516132</v>
      </c>
    </row>
    <row r="63" spans="1:6" ht="13.5" customHeight="1" x14ac:dyDescent="0.15">
      <c r="A63" s="26" t="s">
        <v>2</v>
      </c>
      <c r="B63" s="38">
        <v>497.27</v>
      </c>
      <c r="C63" s="44">
        <v>21053.21</v>
      </c>
      <c r="D63" s="38">
        <f>C63/$C$64*100</f>
        <v>75.229477454608343</v>
      </c>
      <c r="E63" s="44">
        <v>21</v>
      </c>
      <c r="F63" s="38">
        <f>E63/$E$64*100</f>
        <v>67.741935483870961</v>
      </c>
    </row>
    <row r="64" spans="1:6" x14ac:dyDescent="0.15">
      <c r="A64" s="12" t="s">
        <v>3</v>
      </c>
      <c r="B64" s="40">
        <v>1179.04</v>
      </c>
      <c r="C64" s="40">
        <v>27985.32</v>
      </c>
      <c r="D64" s="40">
        <f t="shared" ref="D64" si="13">SUM(D61:D63)</f>
        <v>100</v>
      </c>
      <c r="E64" s="40">
        <v>31</v>
      </c>
      <c r="F64" s="40">
        <f t="shared" ref="F64" si="14">SUM(F61:F63)</f>
        <v>100</v>
      </c>
    </row>
    <row r="65" spans="1:1" x14ac:dyDescent="0.15">
      <c r="A65" s="1"/>
    </row>
    <row r="66" spans="1:1" x14ac:dyDescent="0.15">
      <c r="A66" s="3" t="s">
        <v>20</v>
      </c>
    </row>
    <row r="67" spans="1:1" x14ac:dyDescent="0.15">
      <c r="A67" s="1" t="s">
        <v>24</v>
      </c>
    </row>
    <row r="68" spans="1:1" x14ac:dyDescent="0.15">
      <c r="A68" s="1" t="s">
        <v>25</v>
      </c>
    </row>
    <row r="69" spans="1:1" x14ac:dyDescent="0.15">
      <c r="A69" s="1" t="s">
        <v>27</v>
      </c>
    </row>
    <row r="70" spans="1:1" x14ac:dyDescent="0.15">
      <c r="A70" s="1"/>
    </row>
    <row r="71" spans="1:1" x14ac:dyDescent="0.15">
      <c r="A71" s="1" t="s">
        <v>26</v>
      </c>
    </row>
    <row r="72" spans="1:1" x14ac:dyDescent="0.15">
      <c r="A72" s="1" t="s">
        <v>30</v>
      </c>
    </row>
    <row r="73" spans="1:1" x14ac:dyDescent="0.15">
      <c r="A73" s="1" t="s">
        <v>31</v>
      </c>
    </row>
    <row r="74" spans="1:1" x14ac:dyDescent="0.15">
      <c r="A74" s="1" t="s">
        <v>32</v>
      </c>
    </row>
    <row r="75" spans="1:1" x14ac:dyDescent="0.15">
      <c r="A75" s="1" t="s">
        <v>21</v>
      </c>
    </row>
    <row r="76" spans="1:1" x14ac:dyDescent="0.15">
      <c r="A76" s="1"/>
    </row>
    <row r="77" spans="1:1" x14ac:dyDescent="0.15">
      <c r="A77" s="1" t="s">
        <v>23</v>
      </c>
    </row>
    <row r="78" spans="1:1" x14ac:dyDescent="0.15">
      <c r="A78" s="1" t="s">
        <v>22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C116D-DBC8-4525-B0F5-66A5A1E08057}">
  <dimension ref="A1:F78"/>
  <sheetViews>
    <sheetView zoomScaleNormal="100" zoomScaleSheetLayoutView="100" workbookViewId="0">
      <selection activeCell="A8" sqref="A8"/>
    </sheetView>
  </sheetViews>
  <sheetFormatPr defaultColWidth="9.140625" defaultRowHeight="10.5" x14ac:dyDescent="0.15"/>
  <cols>
    <col min="1" max="1" width="36.7109375" style="29" customWidth="1"/>
    <col min="2" max="2" width="11.42578125" style="29" customWidth="1"/>
    <col min="3" max="3" width="14" style="29" customWidth="1"/>
    <col min="4" max="4" width="8.140625" style="29" customWidth="1"/>
    <col min="5" max="5" width="8" style="29" customWidth="1"/>
    <col min="6" max="6" width="9.85546875" style="29" customWidth="1"/>
    <col min="7" max="16384" width="9.140625" style="29"/>
  </cols>
  <sheetData>
    <row r="1" spans="1:6" ht="10.5" customHeight="1" x14ac:dyDescent="0.15"/>
    <row r="2" spans="1:6" ht="10.5" customHeight="1" x14ac:dyDescent="0.15"/>
    <row r="3" spans="1:6" ht="10.5" customHeight="1" x14ac:dyDescent="0.15">
      <c r="A3" s="30" t="s">
        <v>1</v>
      </c>
    </row>
    <row r="4" spans="1:6" ht="10.5" customHeight="1" x14ac:dyDescent="0.15">
      <c r="A4" s="30"/>
    </row>
    <row r="5" spans="1:6" ht="10.5" customHeight="1" x14ac:dyDescent="0.15">
      <c r="A5" s="30"/>
    </row>
    <row r="6" spans="1:6" ht="10.5" customHeight="1" x14ac:dyDescent="0.15">
      <c r="A6" s="30"/>
    </row>
    <row r="7" spans="1:6" ht="12.75" x14ac:dyDescent="0.2">
      <c r="A7" s="22" t="s">
        <v>43</v>
      </c>
      <c r="D7" s="31"/>
    </row>
    <row r="8" spans="1:6" ht="10.5" customHeight="1" x14ac:dyDescent="0.15"/>
    <row r="9" spans="1:6" ht="12" customHeight="1" x14ac:dyDescent="0.15">
      <c r="A9" s="3" t="s">
        <v>10</v>
      </c>
    </row>
    <row r="10" spans="1:6" ht="12" customHeight="1" x14ac:dyDescent="0.15">
      <c r="A10" s="4"/>
      <c r="B10" s="32" t="s">
        <v>8</v>
      </c>
      <c r="C10" s="6" t="s">
        <v>9</v>
      </c>
      <c r="D10" s="32" t="s">
        <v>44</v>
      </c>
      <c r="E10" s="6" t="s">
        <v>16</v>
      </c>
      <c r="F10" s="5" t="s">
        <v>18</v>
      </c>
    </row>
    <row r="11" spans="1:6" ht="12" customHeight="1" x14ac:dyDescent="0.15">
      <c r="A11" s="7"/>
      <c r="B11" s="34" t="s">
        <v>5</v>
      </c>
      <c r="C11" s="35">
        <v>44742</v>
      </c>
      <c r="D11" s="34" t="s">
        <v>0</v>
      </c>
      <c r="E11" s="21" t="s">
        <v>17</v>
      </c>
      <c r="F11" s="8" t="s">
        <v>19</v>
      </c>
    </row>
    <row r="12" spans="1:6" ht="23.25" customHeight="1" x14ac:dyDescent="0.15">
      <c r="A12" s="27" t="s">
        <v>28</v>
      </c>
      <c r="B12" s="36">
        <f t="shared" ref="B12:B14" si="0">+B21+B29+B37+B45+B53+B61</f>
        <v>2068.1199999999994</v>
      </c>
      <c r="C12" s="36">
        <f>+C21+C29+C37+C45+C53+C61</f>
        <v>223314.72</v>
      </c>
      <c r="D12" s="37">
        <f>C12/$C$15*100</f>
        <v>3.923587283275646</v>
      </c>
      <c r="E12" s="36">
        <f>+E21+E29+E37+E45+E53+E61</f>
        <v>71</v>
      </c>
      <c r="F12" s="37">
        <f>E12/$E$15*100</f>
        <v>5.4953560371517032</v>
      </c>
    </row>
    <row r="13" spans="1:6" ht="23.25" customHeight="1" x14ac:dyDescent="0.15">
      <c r="A13" s="27" t="s">
        <v>29</v>
      </c>
      <c r="B13" s="36">
        <f t="shared" si="0"/>
        <v>-14999.370000000006</v>
      </c>
      <c r="C13" s="36">
        <f>+C22+C30+C38+C46+C54+C62</f>
        <v>5069561.5999999996</v>
      </c>
      <c r="D13" s="37">
        <f t="shared" ref="D13:D14" si="1">C13/$C$15*100</f>
        <v>89.071008957862404</v>
      </c>
      <c r="E13" s="36">
        <f>+E22+E30+E38+E46+E54+E62</f>
        <v>975</v>
      </c>
      <c r="F13" s="37">
        <f>E13/$E$15*100</f>
        <v>75.464396284829732</v>
      </c>
    </row>
    <row r="14" spans="1:6" ht="14.25" customHeight="1" x14ac:dyDescent="0.15">
      <c r="A14" s="26" t="s">
        <v>2</v>
      </c>
      <c r="B14" s="38">
        <f t="shared" si="0"/>
        <v>9842.73</v>
      </c>
      <c r="C14" s="38">
        <f>+C23+C31+C39+C47+C55+C63</f>
        <v>398719.25</v>
      </c>
      <c r="D14" s="39">
        <f t="shared" si="1"/>
        <v>7.0054037588619469</v>
      </c>
      <c r="E14" s="38">
        <f>+E23+E31+E39+E47+E55+E63</f>
        <v>246</v>
      </c>
      <c r="F14" s="39">
        <f>E14/$E$15*100</f>
        <v>19.040247678018577</v>
      </c>
    </row>
    <row r="15" spans="1:6" ht="12" customHeight="1" x14ac:dyDescent="0.15">
      <c r="A15" s="12" t="s">
        <v>3</v>
      </c>
      <c r="B15" s="40">
        <f t="shared" ref="B15:F15" si="2">SUM(B12:B14)</f>
        <v>-3088.5200000000077</v>
      </c>
      <c r="C15" s="40">
        <f t="shared" si="2"/>
        <v>5691595.5699999994</v>
      </c>
      <c r="D15" s="40">
        <f t="shared" si="2"/>
        <v>100</v>
      </c>
      <c r="E15" s="40">
        <f t="shared" si="2"/>
        <v>1292</v>
      </c>
      <c r="F15" s="40">
        <f t="shared" si="2"/>
        <v>100.00000000000001</v>
      </c>
    </row>
    <row r="16" spans="1:6" ht="12" customHeight="1" thickBot="1" x14ac:dyDescent="0.2">
      <c r="A16" s="14"/>
      <c r="B16" s="41"/>
      <c r="C16" s="41"/>
      <c r="D16" s="42"/>
      <c r="E16" s="41"/>
      <c r="F16" s="42"/>
    </row>
    <row r="17" spans="1:6" ht="10.5" customHeight="1" x14ac:dyDescent="0.15">
      <c r="A17" s="16"/>
    </row>
    <row r="18" spans="1:6" ht="12" customHeight="1" x14ac:dyDescent="0.15">
      <c r="A18" s="3" t="s">
        <v>11</v>
      </c>
    </row>
    <row r="19" spans="1:6" ht="12" customHeight="1" x14ac:dyDescent="0.15">
      <c r="A19" s="4"/>
      <c r="B19" s="32" t="s">
        <v>8</v>
      </c>
      <c r="C19" s="6" t="s">
        <v>9</v>
      </c>
      <c r="D19" s="32" t="s">
        <v>44</v>
      </c>
      <c r="E19" s="6" t="s">
        <v>16</v>
      </c>
      <c r="F19" s="5" t="s">
        <v>18</v>
      </c>
    </row>
    <row r="20" spans="1:6" ht="12" customHeight="1" x14ac:dyDescent="0.15">
      <c r="A20" s="7"/>
      <c r="B20" s="34" t="s">
        <v>5</v>
      </c>
      <c r="C20" s="35">
        <v>44742</v>
      </c>
      <c r="D20" s="34" t="s">
        <v>0</v>
      </c>
      <c r="E20" s="21" t="s">
        <v>17</v>
      </c>
      <c r="F20" s="8" t="s">
        <v>19</v>
      </c>
    </row>
    <row r="21" spans="1:6" ht="23.25" customHeight="1" x14ac:dyDescent="0.15">
      <c r="A21" s="27" t="s">
        <v>28</v>
      </c>
      <c r="B21" s="36">
        <v>1470.7999999999993</v>
      </c>
      <c r="C21" s="43">
        <v>199166.04</v>
      </c>
      <c r="D21" s="36">
        <f>C21/$C$24*100</f>
        <v>5.5120169118030198</v>
      </c>
      <c r="E21" s="43">
        <v>55</v>
      </c>
      <c r="F21" s="36">
        <f>E21/$E$24*100</f>
        <v>7.5136612021857925</v>
      </c>
    </row>
    <row r="22" spans="1:6" ht="23.25" customHeight="1" x14ac:dyDescent="0.15">
      <c r="A22" s="27" t="s">
        <v>29</v>
      </c>
      <c r="B22" s="36">
        <v>-6978.6600000000035</v>
      </c>
      <c r="C22" s="43">
        <v>3215647.68</v>
      </c>
      <c r="D22" s="36">
        <f>C22/$C$24*100</f>
        <v>88.994611704686946</v>
      </c>
      <c r="E22" s="43">
        <v>577</v>
      </c>
      <c r="F22" s="36">
        <f>E22/$E$24*100</f>
        <v>78.825136612021865</v>
      </c>
    </row>
    <row r="23" spans="1:6" ht="13.5" customHeight="1" x14ac:dyDescent="0.15">
      <c r="A23" s="26" t="s">
        <v>2</v>
      </c>
      <c r="B23" s="38">
        <v>1484.1000000000004</v>
      </c>
      <c r="C23" s="44">
        <v>198492.32</v>
      </c>
      <c r="D23" s="38">
        <f>C23/$C$24*100</f>
        <v>5.4933713835100448</v>
      </c>
      <c r="E23" s="44">
        <v>100</v>
      </c>
      <c r="F23" s="38">
        <f>E23/$E$24*100</f>
        <v>13.661202185792352</v>
      </c>
    </row>
    <row r="24" spans="1:6" ht="12" customHeight="1" x14ac:dyDescent="0.15">
      <c r="A24" s="12" t="s">
        <v>3</v>
      </c>
      <c r="B24" s="40">
        <v>-4023.7600000000039</v>
      </c>
      <c r="C24" s="40">
        <v>3613306.04</v>
      </c>
      <c r="D24" s="40">
        <f t="shared" ref="D24" si="3">SUM(D21:D23)</f>
        <v>100</v>
      </c>
      <c r="E24" s="40">
        <v>732</v>
      </c>
      <c r="F24" s="40">
        <f t="shared" ref="F24" si="4">SUM(F21:F23)</f>
        <v>100</v>
      </c>
    </row>
    <row r="25" spans="1:6" ht="12" customHeight="1" x14ac:dyDescent="0.15">
      <c r="A25" s="16"/>
    </row>
    <row r="26" spans="1:6" ht="12" customHeight="1" x14ac:dyDescent="0.15">
      <c r="A26" s="3" t="s">
        <v>12</v>
      </c>
    </row>
    <row r="27" spans="1:6" ht="12" customHeight="1" x14ac:dyDescent="0.15">
      <c r="A27" s="4"/>
      <c r="B27" s="32" t="s">
        <v>8</v>
      </c>
      <c r="C27" s="6" t="s">
        <v>9</v>
      </c>
      <c r="D27" s="32" t="s">
        <v>44</v>
      </c>
      <c r="E27" s="6" t="s">
        <v>16</v>
      </c>
      <c r="F27" s="5" t="s">
        <v>18</v>
      </c>
    </row>
    <row r="28" spans="1:6" ht="12" customHeight="1" x14ac:dyDescent="0.15">
      <c r="A28" s="7"/>
      <c r="B28" s="34" t="s">
        <v>5</v>
      </c>
      <c r="C28" s="35">
        <v>44742</v>
      </c>
      <c r="D28" s="34" t="s">
        <v>0</v>
      </c>
      <c r="E28" s="21" t="s">
        <v>17</v>
      </c>
      <c r="F28" s="8" t="s">
        <v>19</v>
      </c>
    </row>
    <row r="29" spans="1:6" ht="23.25" customHeight="1" x14ac:dyDescent="0.15">
      <c r="A29" s="27" t="s">
        <v>28</v>
      </c>
      <c r="B29" s="36">
        <v>-26.739999999999995</v>
      </c>
      <c r="C29" s="43">
        <v>5590.59</v>
      </c>
      <c r="D29" s="36">
        <f>+C29/$C$32*100</f>
        <v>0.45428167911604322</v>
      </c>
      <c r="E29" s="43">
        <v>2</v>
      </c>
      <c r="F29" s="36">
        <f>+E29/$E$32*100</f>
        <v>0.80321285140562237</v>
      </c>
    </row>
    <row r="30" spans="1:6" ht="23.25" customHeight="1" x14ac:dyDescent="0.15">
      <c r="A30" s="27" t="s">
        <v>29</v>
      </c>
      <c r="B30" s="36">
        <v>461.5</v>
      </c>
      <c r="C30" s="43">
        <v>1185527.81</v>
      </c>
      <c r="D30" s="36">
        <f>+C30/$C$32*100</f>
        <v>96.333940454507569</v>
      </c>
      <c r="E30" s="43">
        <v>193</v>
      </c>
      <c r="F30" s="36">
        <f>+E30/$E$32*100</f>
        <v>77.510040160642575</v>
      </c>
    </row>
    <row r="31" spans="1:6" ht="13.5" customHeight="1" x14ac:dyDescent="0.15">
      <c r="A31" s="26" t="s">
        <v>2</v>
      </c>
      <c r="B31" s="38">
        <v>300.62</v>
      </c>
      <c r="C31" s="44">
        <v>39525.550000000003</v>
      </c>
      <c r="D31" s="38">
        <f>+C31/$C$32*100</f>
        <v>3.2117778663763792</v>
      </c>
      <c r="E31" s="44">
        <v>54</v>
      </c>
      <c r="F31" s="38">
        <f>+E31/$E$32*100</f>
        <v>21.686746987951807</v>
      </c>
    </row>
    <row r="32" spans="1:6" ht="12" customHeight="1" x14ac:dyDescent="0.15">
      <c r="A32" s="12" t="s">
        <v>3</v>
      </c>
      <c r="B32" s="40">
        <v>735.38</v>
      </c>
      <c r="C32" s="40">
        <v>1230643.9500000002</v>
      </c>
      <c r="D32" s="40">
        <f t="shared" ref="D32" si="5">SUM(D29:D31)</f>
        <v>99.999999999999986</v>
      </c>
      <c r="E32" s="40">
        <v>249</v>
      </c>
      <c r="F32" s="40">
        <f t="shared" ref="F32" si="6">SUM(F29:F31)</f>
        <v>100</v>
      </c>
    </row>
    <row r="33" spans="1:6" ht="12" customHeight="1" x14ac:dyDescent="0.15">
      <c r="A33" s="16"/>
    </row>
    <row r="34" spans="1:6" ht="12" customHeight="1" x14ac:dyDescent="0.15">
      <c r="A34" s="3" t="s">
        <v>13</v>
      </c>
    </row>
    <row r="35" spans="1:6" ht="12" customHeight="1" x14ac:dyDescent="0.15">
      <c r="A35" s="4"/>
      <c r="B35" s="32" t="s">
        <v>8</v>
      </c>
      <c r="C35" s="6" t="s">
        <v>9</v>
      </c>
      <c r="D35" s="32" t="s">
        <v>44</v>
      </c>
      <c r="E35" s="6" t="s">
        <v>16</v>
      </c>
      <c r="F35" s="5" t="s">
        <v>18</v>
      </c>
    </row>
    <row r="36" spans="1:6" ht="12" customHeight="1" x14ac:dyDescent="0.15">
      <c r="A36" s="7"/>
      <c r="B36" s="34" t="s">
        <v>5</v>
      </c>
      <c r="C36" s="35">
        <v>44742</v>
      </c>
      <c r="D36" s="34" t="s">
        <v>0</v>
      </c>
      <c r="E36" s="21" t="s">
        <v>17</v>
      </c>
      <c r="F36" s="8" t="s">
        <v>19</v>
      </c>
    </row>
    <row r="37" spans="1:6" ht="23.25" customHeight="1" x14ac:dyDescent="0.15">
      <c r="A37" s="27" t="s">
        <v>28</v>
      </c>
      <c r="B37" s="36">
        <v>112.8900000000001</v>
      </c>
      <c r="C37" s="43">
        <v>17155.169999999998</v>
      </c>
      <c r="D37" s="36">
        <f>+C37/$C$40*100</f>
        <v>3.5256896713976751</v>
      </c>
      <c r="E37" s="43">
        <v>11</v>
      </c>
      <c r="F37" s="36">
        <f>+E37/$E$40*100</f>
        <v>5.1886792452830193</v>
      </c>
    </row>
    <row r="38" spans="1:6" ht="23.25" customHeight="1" x14ac:dyDescent="0.15">
      <c r="A38" s="27" t="s">
        <v>29</v>
      </c>
      <c r="B38" s="36">
        <v>-5748.3700000000026</v>
      </c>
      <c r="C38" s="43">
        <v>383448.29</v>
      </c>
      <c r="D38" s="36">
        <f>+C38/$C$40*100</f>
        <v>78.805379111259199</v>
      </c>
      <c r="E38" s="43">
        <v>148</v>
      </c>
      <c r="F38" s="36">
        <f>+E38/$E$40*100</f>
        <v>69.811320754716974</v>
      </c>
    </row>
    <row r="39" spans="1:6" ht="13.5" customHeight="1" x14ac:dyDescent="0.15">
      <c r="A39" s="26" t="s">
        <v>2</v>
      </c>
      <c r="B39" s="38">
        <v>-2151.33</v>
      </c>
      <c r="C39" s="44">
        <v>85972.83</v>
      </c>
      <c r="D39" s="38">
        <f>+C39/$C$40*100</f>
        <v>17.668931217343122</v>
      </c>
      <c r="E39" s="44">
        <v>53</v>
      </c>
      <c r="F39" s="38">
        <f>+E39/$E$40*100</f>
        <v>25</v>
      </c>
    </row>
    <row r="40" spans="1:6" ht="12" customHeight="1" x14ac:dyDescent="0.15">
      <c r="A40" s="12" t="s">
        <v>3</v>
      </c>
      <c r="B40" s="40">
        <v>-7786.8100000000022</v>
      </c>
      <c r="C40" s="40">
        <v>486576.29</v>
      </c>
      <c r="D40" s="40">
        <f t="shared" ref="D40" si="7">SUM(D37:D39)</f>
        <v>100</v>
      </c>
      <c r="E40" s="40">
        <v>212</v>
      </c>
      <c r="F40" s="40">
        <f t="shared" ref="F40" si="8">SUM(F37:F39)</f>
        <v>100</v>
      </c>
    </row>
    <row r="41" spans="1:6" ht="12" customHeight="1" x14ac:dyDescent="0.15">
      <c r="A41" s="16"/>
    </row>
    <row r="42" spans="1:6" ht="12" customHeight="1" x14ac:dyDescent="0.15">
      <c r="A42" s="3" t="s">
        <v>14</v>
      </c>
    </row>
    <row r="43" spans="1:6" ht="12" customHeight="1" x14ac:dyDescent="0.15">
      <c r="A43" s="4"/>
      <c r="B43" s="32" t="s">
        <v>8</v>
      </c>
      <c r="C43" s="6" t="s">
        <v>9</v>
      </c>
      <c r="D43" s="32" t="s">
        <v>44</v>
      </c>
      <c r="E43" s="6" t="s">
        <v>16</v>
      </c>
      <c r="F43" s="5" t="s">
        <v>18</v>
      </c>
    </row>
    <row r="44" spans="1:6" ht="12" customHeight="1" x14ac:dyDescent="0.15">
      <c r="A44" s="7"/>
      <c r="B44" s="34" t="s">
        <v>5</v>
      </c>
      <c r="C44" s="35">
        <v>44742</v>
      </c>
      <c r="D44" s="34" t="s">
        <v>0</v>
      </c>
      <c r="E44" s="21" t="s">
        <v>17</v>
      </c>
      <c r="F44" s="8" t="s">
        <v>19</v>
      </c>
    </row>
    <row r="45" spans="1:6" ht="23.25" customHeight="1" x14ac:dyDescent="0.15">
      <c r="A45" s="27" t="s">
        <v>28</v>
      </c>
      <c r="B45" s="36">
        <v>0</v>
      </c>
      <c r="C45" s="43">
        <v>0</v>
      </c>
      <c r="D45" s="36">
        <f>+C45/$C$48*100</f>
        <v>0</v>
      </c>
      <c r="E45" s="43">
        <v>0</v>
      </c>
      <c r="F45" s="36">
        <f>+E45/$E$48*100</f>
        <v>0</v>
      </c>
    </row>
    <row r="46" spans="1:6" ht="23.25" customHeight="1" x14ac:dyDescent="0.15">
      <c r="A46" s="27" t="s">
        <v>29</v>
      </c>
      <c r="B46" s="36">
        <v>-6671.68</v>
      </c>
      <c r="C46" s="43">
        <v>259314.51</v>
      </c>
      <c r="D46" s="36">
        <f>+C46/$C$48*100</f>
        <v>88.242022242891409</v>
      </c>
      <c r="E46" s="43">
        <v>40</v>
      </c>
      <c r="F46" s="36">
        <f>+E46/$E$48*100</f>
        <v>86.956521739130437</v>
      </c>
    </row>
    <row r="47" spans="1:6" ht="13.5" customHeight="1" x14ac:dyDescent="0.15">
      <c r="A47" s="26" t="s">
        <v>2</v>
      </c>
      <c r="B47" s="38">
        <v>3324.1299999999992</v>
      </c>
      <c r="C47" s="44">
        <v>34552.86</v>
      </c>
      <c r="D47" s="38">
        <f>+C47/$C$48*100</f>
        <v>11.75797775710859</v>
      </c>
      <c r="E47" s="44">
        <v>6</v>
      </c>
      <c r="F47" s="38">
        <f>+E47/$E$48*100</f>
        <v>13.043478260869565</v>
      </c>
    </row>
    <row r="48" spans="1:6" ht="12" customHeight="1" x14ac:dyDescent="0.15">
      <c r="A48" s="12" t="s">
        <v>3</v>
      </c>
      <c r="B48" s="40">
        <v>-3347.5500000000011</v>
      </c>
      <c r="C48" s="40">
        <v>293867.37</v>
      </c>
      <c r="D48" s="40">
        <f t="shared" ref="D48" si="9">SUM(D45:D47)</f>
        <v>100</v>
      </c>
      <c r="E48" s="40">
        <v>46</v>
      </c>
      <c r="F48" s="40">
        <f t="shared" ref="F48" si="10">SUM(F45:F47)</f>
        <v>100</v>
      </c>
    </row>
    <row r="49" spans="1:6" ht="12" customHeight="1" x14ac:dyDescent="0.15">
      <c r="A49" s="16"/>
    </row>
    <row r="50" spans="1:6" ht="12" customHeight="1" x14ac:dyDescent="0.15">
      <c r="A50" s="3" t="s">
        <v>15</v>
      </c>
    </row>
    <row r="51" spans="1:6" ht="12" customHeight="1" x14ac:dyDescent="0.15">
      <c r="A51" s="4"/>
      <c r="B51" s="32" t="s">
        <v>39</v>
      </c>
      <c r="C51" s="33" t="s">
        <v>34</v>
      </c>
      <c r="D51" s="32" t="s">
        <v>35</v>
      </c>
      <c r="E51" s="33" t="s">
        <v>36</v>
      </c>
      <c r="F51" s="32" t="s">
        <v>36</v>
      </c>
    </row>
    <row r="52" spans="1:6" ht="12" customHeight="1" x14ac:dyDescent="0.15">
      <c r="A52" s="7"/>
      <c r="B52" s="34"/>
      <c r="C52" s="35">
        <v>44742</v>
      </c>
      <c r="D52" s="34" t="s">
        <v>0</v>
      </c>
      <c r="E52" s="35" t="s">
        <v>37</v>
      </c>
      <c r="F52" s="34" t="s">
        <v>38</v>
      </c>
    </row>
    <row r="53" spans="1:6" ht="23.25" customHeight="1" x14ac:dyDescent="0.15">
      <c r="A53" s="27" t="s">
        <v>28</v>
      </c>
      <c r="B53" s="36">
        <v>0</v>
      </c>
      <c r="C53" s="43">
        <v>0</v>
      </c>
      <c r="D53" s="36">
        <f>+C53/$C$56*100</f>
        <v>0</v>
      </c>
      <c r="E53" s="43">
        <v>0</v>
      </c>
      <c r="F53" s="36">
        <f>+E53/$E$56*100</f>
        <v>0</v>
      </c>
    </row>
    <row r="54" spans="1:6" ht="23.25" customHeight="1" x14ac:dyDescent="0.15">
      <c r="A54" s="27" t="s">
        <v>29</v>
      </c>
      <c r="B54" s="36">
        <v>3651.2900000000004</v>
      </c>
      <c r="C54" s="43">
        <v>18558.52</v>
      </c>
      <c r="D54" s="36">
        <f>+C54/$C$56*100</f>
        <v>50.370111422903562</v>
      </c>
      <c r="E54" s="43">
        <v>7</v>
      </c>
      <c r="F54" s="36">
        <f>+E54/$E$56*100</f>
        <v>36.84210526315789</v>
      </c>
    </row>
    <row r="55" spans="1:6" ht="13.5" customHeight="1" x14ac:dyDescent="0.15">
      <c r="A55" s="26" t="s">
        <v>2</v>
      </c>
      <c r="B55" s="36">
        <v>6072.59</v>
      </c>
      <c r="C55" s="43">
        <v>18285.79</v>
      </c>
      <c r="D55" s="38">
        <f>+C55/$C$56*100</f>
        <v>49.629888577096445</v>
      </c>
      <c r="E55" s="43">
        <v>12</v>
      </c>
      <c r="F55" s="38">
        <f>+E55/$E$56*100</f>
        <v>63.157894736842103</v>
      </c>
    </row>
    <row r="56" spans="1:6" x14ac:dyDescent="0.15">
      <c r="A56" s="12" t="s">
        <v>3</v>
      </c>
      <c r="B56" s="40">
        <v>9723.880000000001</v>
      </c>
      <c r="C56" s="40">
        <v>36844.31</v>
      </c>
      <c r="D56" s="40">
        <f t="shared" ref="D56" si="11">SUM(D53:D55)</f>
        <v>100</v>
      </c>
      <c r="E56" s="40">
        <v>19</v>
      </c>
      <c r="F56" s="40">
        <f t="shared" ref="F56" si="12">SUM(F53:F55)</f>
        <v>100</v>
      </c>
    </row>
    <row r="57" spans="1:6" x14ac:dyDescent="0.15">
      <c r="A57" s="16"/>
    </row>
    <row r="58" spans="1:6" x14ac:dyDescent="0.15">
      <c r="A58" s="3" t="s">
        <v>2</v>
      </c>
    </row>
    <row r="59" spans="1:6" x14ac:dyDescent="0.15">
      <c r="A59" s="4"/>
      <c r="B59" s="32" t="s">
        <v>8</v>
      </c>
      <c r="C59" s="6" t="s">
        <v>9</v>
      </c>
      <c r="D59" s="32" t="s">
        <v>44</v>
      </c>
      <c r="E59" s="6" t="s">
        <v>16</v>
      </c>
      <c r="F59" s="5" t="s">
        <v>18</v>
      </c>
    </row>
    <row r="60" spans="1:6" x14ac:dyDescent="0.15">
      <c r="A60" s="7"/>
      <c r="B60" s="34" t="s">
        <v>5</v>
      </c>
      <c r="C60" s="35">
        <v>44742</v>
      </c>
      <c r="D60" s="34" t="s">
        <v>0</v>
      </c>
      <c r="E60" s="21" t="s">
        <v>17</v>
      </c>
      <c r="F60" s="8" t="s">
        <v>19</v>
      </c>
    </row>
    <row r="61" spans="1:6" ht="23.25" customHeight="1" x14ac:dyDescent="0.15">
      <c r="A61" s="27" t="s">
        <v>28</v>
      </c>
      <c r="B61" s="36">
        <v>511.17</v>
      </c>
      <c r="C61" s="43">
        <v>1402.92</v>
      </c>
      <c r="D61" s="36">
        <f>C61/$C$64*100</f>
        <v>4.621312415568946</v>
      </c>
      <c r="E61" s="43">
        <v>3</v>
      </c>
      <c r="F61" s="36">
        <f>E61/$E$64*100</f>
        <v>8.8235294117647065</v>
      </c>
    </row>
    <row r="62" spans="1:6" ht="23.25" customHeight="1" x14ac:dyDescent="0.15">
      <c r="A62" s="27" t="s">
        <v>29</v>
      </c>
      <c r="B62" s="36">
        <v>286.55</v>
      </c>
      <c r="C62" s="43">
        <v>7064.79</v>
      </c>
      <c r="D62" s="36">
        <f>C62/$C$64*100</f>
        <v>23.271891298425665</v>
      </c>
      <c r="E62" s="43">
        <v>10</v>
      </c>
      <c r="F62" s="36">
        <f>E62/$E$64*100</f>
        <v>29.411764705882355</v>
      </c>
    </row>
    <row r="63" spans="1:6" ht="13.5" customHeight="1" x14ac:dyDescent="0.15">
      <c r="A63" s="26" t="s">
        <v>2</v>
      </c>
      <c r="B63" s="38">
        <v>812.61999999999989</v>
      </c>
      <c r="C63" s="44">
        <v>21889.9</v>
      </c>
      <c r="D63" s="38">
        <f>C63/$C$64*100</f>
        <v>72.106796286005391</v>
      </c>
      <c r="E63" s="44">
        <v>21</v>
      </c>
      <c r="F63" s="38">
        <f>E63/$E$64*100</f>
        <v>61.764705882352942</v>
      </c>
    </row>
    <row r="64" spans="1:6" x14ac:dyDescent="0.15">
      <c r="A64" s="12" t="s">
        <v>3</v>
      </c>
      <c r="B64" s="40">
        <v>1610.34</v>
      </c>
      <c r="C64" s="40">
        <v>30357.61</v>
      </c>
      <c r="D64" s="40">
        <f t="shared" ref="D64" si="13">SUM(D61:D63)</f>
        <v>100</v>
      </c>
      <c r="E64" s="40">
        <v>34</v>
      </c>
      <c r="F64" s="40">
        <f t="shared" ref="F64" si="14">SUM(F61:F63)</f>
        <v>100</v>
      </c>
    </row>
    <row r="65" spans="1:1" x14ac:dyDescent="0.15">
      <c r="A65" s="1"/>
    </row>
    <row r="66" spans="1:1" x14ac:dyDescent="0.15">
      <c r="A66" s="3" t="s">
        <v>20</v>
      </c>
    </row>
    <row r="67" spans="1:1" x14ac:dyDescent="0.15">
      <c r="A67" s="1" t="s">
        <v>24</v>
      </c>
    </row>
    <row r="68" spans="1:1" x14ac:dyDescent="0.15">
      <c r="A68" s="1" t="s">
        <v>25</v>
      </c>
    </row>
    <row r="69" spans="1:1" x14ac:dyDescent="0.15">
      <c r="A69" s="1" t="s">
        <v>27</v>
      </c>
    </row>
    <row r="70" spans="1:1" x14ac:dyDescent="0.15">
      <c r="A70" s="1"/>
    </row>
    <row r="71" spans="1:1" x14ac:dyDescent="0.15">
      <c r="A71" s="1" t="s">
        <v>26</v>
      </c>
    </row>
    <row r="72" spans="1:1" x14ac:dyDescent="0.15">
      <c r="A72" s="1" t="s">
        <v>30</v>
      </c>
    </row>
    <row r="73" spans="1:1" x14ac:dyDescent="0.15">
      <c r="A73" s="1" t="s">
        <v>31</v>
      </c>
    </row>
    <row r="74" spans="1:1" x14ac:dyDescent="0.15">
      <c r="A74" s="1" t="s">
        <v>32</v>
      </c>
    </row>
    <row r="75" spans="1:1" x14ac:dyDescent="0.15">
      <c r="A75" s="1" t="s">
        <v>21</v>
      </c>
    </row>
    <row r="76" spans="1:1" x14ac:dyDescent="0.15">
      <c r="A76" s="1"/>
    </row>
    <row r="77" spans="1:1" x14ac:dyDescent="0.15">
      <c r="A77" s="1" t="s">
        <v>23</v>
      </c>
    </row>
    <row r="78" spans="1:1" x14ac:dyDescent="0.15">
      <c r="A78" s="1" t="s">
        <v>22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64A15-81AE-429C-9088-EF0EDE10A0EC}">
  <dimension ref="A1:F78"/>
  <sheetViews>
    <sheetView zoomScaleNormal="100" zoomScaleSheetLayoutView="100" workbookViewId="0">
      <selection activeCell="A8" sqref="A8"/>
    </sheetView>
  </sheetViews>
  <sheetFormatPr defaultColWidth="9.140625" defaultRowHeight="10.5" x14ac:dyDescent="0.15"/>
  <cols>
    <col min="1" max="1" width="36.7109375" style="29" customWidth="1"/>
    <col min="2" max="2" width="11.5703125" style="29" customWidth="1"/>
    <col min="3" max="3" width="14" style="29" customWidth="1"/>
    <col min="4" max="4" width="8.140625" style="29" customWidth="1"/>
    <col min="5" max="5" width="7.7109375" style="29" customWidth="1"/>
    <col min="6" max="6" width="9.85546875" style="29" customWidth="1"/>
    <col min="7" max="16384" width="9.140625" style="29"/>
  </cols>
  <sheetData>
    <row r="1" spans="1:6" ht="10.5" customHeight="1" x14ac:dyDescent="0.15"/>
    <row r="2" spans="1:6" ht="10.5" customHeight="1" x14ac:dyDescent="0.15"/>
    <row r="3" spans="1:6" ht="10.5" customHeight="1" x14ac:dyDescent="0.15">
      <c r="A3" s="30" t="s">
        <v>1</v>
      </c>
    </row>
    <row r="4" spans="1:6" ht="10.5" customHeight="1" x14ac:dyDescent="0.15">
      <c r="A4" s="30"/>
    </row>
    <row r="5" spans="1:6" ht="10.5" customHeight="1" x14ac:dyDescent="0.15">
      <c r="A5" s="30"/>
    </row>
    <row r="6" spans="1:6" ht="10.5" customHeight="1" x14ac:dyDescent="0.15">
      <c r="A6" s="30"/>
      <c r="B6" s="30"/>
    </row>
    <row r="7" spans="1:6" ht="12.75" x14ac:dyDescent="0.2">
      <c r="A7" s="22" t="s">
        <v>42</v>
      </c>
      <c r="B7" s="30"/>
      <c r="D7" s="31"/>
    </row>
    <row r="8" spans="1:6" ht="10.5" customHeight="1" x14ac:dyDescent="0.15"/>
    <row r="9" spans="1:6" ht="12" customHeight="1" x14ac:dyDescent="0.15">
      <c r="A9" s="3" t="s">
        <v>10</v>
      </c>
    </row>
    <row r="10" spans="1:6" ht="12" customHeight="1" x14ac:dyDescent="0.15">
      <c r="A10" s="4"/>
      <c r="B10" s="32" t="s">
        <v>8</v>
      </c>
      <c r="C10" s="6" t="s">
        <v>9</v>
      </c>
      <c r="D10" s="32" t="s">
        <v>44</v>
      </c>
      <c r="E10" s="6" t="s">
        <v>16</v>
      </c>
      <c r="F10" s="5" t="s">
        <v>18</v>
      </c>
    </row>
    <row r="11" spans="1:6" ht="12" customHeight="1" x14ac:dyDescent="0.15">
      <c r="A11" s="7"/>
      <c r="B11" s="34" t="s">
        <v>6</v>
      </c>
      <c r="C11" s="35">
        <v>44834</v>
      </c>
      <c r="D11" s="34" t="s">
        <v>0</v>
      </c>
      <c r="E11" s="21" t="s">
        <v>17</v>
      </c>
      <c r="F11" s="8" t="s">
        <v>19</v>
      </c>
    </row>
    <row r="12" spans="1:6" ht="23.25" customHeight="1" x14ac:dyDescent="0.15">
      <c r="A12" s="27" t="s">
        <v>28</v>
      </c>
      <c r="B12" s="36">
        <f t="shared" ref="B12:B14" si="0">+B21+B29+B37+B45+B53+B61</f>
        <v>7484.07</v>
      </c>
      <c r="C12" s="36">
        <f>+C21+C29+C37+C45+C53+C61</f>
        <v>230859.36</v>
      </c>
      <c r="D12" s="37">
        <f>C12/$C$15*100</f>
        <v>4.1009289335005761</v>
      </c>
      <c r="E12" s="36">
        <f>+E21+E29+E37+E45+E53+E61</f>
        <v>76</v>
      </c>
      <c r="F12" s="37">
        <f>E12/$E$15*100</f>
        <v>5.8551617873651773</v>
      </c>
    </row>
    <row r="13" spans="1:6" ht="23.25" customHeight="1" x14ac:dyDescent="0.15">
      <c r="A13" s="27" t="s">
        <v>29</v>
      </c>
      <c r="B13" s="36">
        <f t="shared" si="0"/>
        <v>4719.8500000000031</v>
      </c>
      <c r="C13" s="36">
        <f>+C22+C30+C38+C46+C54+C62</f>
        <v>5070205.4000000004</v>
      </c>
      <c r="D13" s="37">
        <f t="shared" ref="D13:D14" si="1">C13/$C$15*100</f>
        <v>90.065882638030629</v>
      </c>
      <c r="E13" s="36">
        <f>+E22+E30+E38+E46+E54+E62</f>
        <v>992</v>
      </c>
      <c r="F13" s="37">
        <f>E13/$E$15*100</f>
        <v>76.425269645608623</v>
      </c>
    </row>
    <row r="14" spans="1:6" ht="14.25" customHeight="1" x14ac:dyDescent="0.15">
      <c r="A14" s="26" t="s">
        <v>2</v>
      </c>
      <c r="B14" s="38">
        <f t="shared" si="0"/>
        <v>-4759.26</v>
      </c>
      <c r="C14" s="38">
        <f>+C23+C31+C39+C47+C55+C63</f>
        <v>328375.88000000006</v>
      </c>
      <c r="D14" s="39">
        <f t="shared" si="1"/>
        <v>5.8331884284688007</v>
      </c>
      <c r="E14" s="38">
        <f>+E23+E31+E39+E47+E55+E63</f>
        <v>230</v>
      </c>
      <c r="F14" s="39">
        <f>E14/$E$15*100</f>
        <v>17.719568567026194</v>
      </c>
    </row>
    <row r="15" spans="1:6" ht="12" customHeight="1" x14ac:dyDescent="0.15">
      <c r="A15" s="12" t="s">
        <v>3</v>
      </c>
      <c r="B15" s="40">
        <f>SUM(B12:B14)</f>
        <v>7444.6600000000017</v>
      </c>
      <c r="C15" s="40">
        <f t="shared" ref="C15:F15" si="2">SUM(C12:C14)</f>
        <v>5629440.6400000006</v>
      </c>
      <c r="D15" s="40">
        <f t="shared" si="2"/>
        <v>100.00000000000001</v>
      </c>
      <c r="E15" s="40">
        <f t="shared" si="2"/>
        <v>1298</v>
      </c>
      <c r="F15" s="40">
        <f t="shared" si="2"/>
        <v>100</v>
      </c>
    </row>
    <row r="16" spans="1:6" ht="12" customHeight="1" thickBot="1" x14ac:dyDescent="0.2">
      <c r="A16" s="14"/>
      <c r="B16" s="41"/>
      <c r="C16" s="41"/>
      <c r="D16" s="42"/>
      <c r="E16" s="41"/>
      <c r="F16" s="42"/>
    </row>
    <row r="17" spans="1:6" ht="10.5" customHeight="1" x14ac:dyDescent="0.15">
      <c r="A17" s="16"/>
    </row>
    <row r="18" spans="1:6" ht="12" customHeight="1" x14ac:dyDescent="0.15">
      <c r="A18" s="3" t="s">
        <v>11</v>
      </c>
    </row>
    <row r="19" spans="1:6" ht="12" customHeight="1" x14ac:dyDescent="0.15">
      <c r="A19" s="4"/>
      <c r="B19" s="32" t="s">
        <v>8</v>
      </c>
      <c r="C19" s="6" t="s">
        <v>9</v>
      </c>
      <c r="D19" s="32" t="s">
        <v>44</v>
      </c>
      <c r="E19" s="6" t="s">
        <v>16</v>
      </c>
      <c r="F19" s="5" t="s">
        <v>18</v>
      </c>
    </row>
    <row r="20" spans="1:6" ht="12" customHeight="1" x14ac:dyDescent="0.15">
      <c r="A20" s="7"/>
      <c r="B20" s="34" t="s">
        <v>6</v>
      </c>
      <c r="C20" s="35">
        <v>44834</v>
      </c>
      <c r="D20" s="34" t="s">
        <v>0</v>
      </c>
      <c r="E20" s="21" t="s">
        <v>17</v>
      </c>
      <c r="F20" s="8" t="s">
        <v>19</v>
      </c>
    </row>
    <row r="21" spans="1:6" ht="23.25" customHeight="1" x14ac:dyDescent="0.15">
      <c r="A21" s="27" t="s">
        <v>28</v>
      </c>
      <c r="B21" s="36">
        <v>6259.0599999999995</v>
      </c>
      <c r="C21" s="43">
        <v>205842.53</v>
      </c>
      <c r="D21" s="36">
        <f>C21/$C$24*100</f>
        <v>5.7802427250892334</v>
      </c>
      <c r="E21" s="43">
        <v>59</v>
      </c>
      <c r="F21" s="36">
        <f>E21/$E$24*100</f>
        <v>7.9945799457994582</v>
      </c>
    </row>
    <row r="22" spans="1:6" ht="23.25" customHeight="1" x14ac:dyDescent="0.15">
      <c r="A22" s="27" t="s">
        <v>29</v>
      </c>
      <c r="B22" s="36">
        <v>-7191.5699999999924</v>
      </c>
      <c r="C22" s="43">
        <v>3171834.93</v>
      </c>
      <c r="D22" s="36">
        <f>C22/$C$24*100</f>
        <v>89.067967534777281</v>
      </c>
      <c r="E22" s="43">
        <v>581</v>
      </c>
      <c r="F22" s="36">
        <f>E22/$E$24*100</f>
        <v>78.726287262872631</v>
      </c>
    </row>
    <row r="23" spans="1:6" ht="13.5" customHeight="1" x14ac:dyDescent="0.15">
      <c r="A23" s="26" t="s">
        <v>2</v>
      </c>
      <c r="B23" s="38">
        <v>1399.08</v>
      </c>
      <c r="C23" s="44">
        <v>183462.44</v>
      </c>
      <c r="D23" s="38">
        <f>C23/$C$24*100</f>
        <v>5.1517897401334896</v>
      </c>
      <c r="E23" s="44">
        <v>98</v>
      </c>
      <c r="F23" s="38">
        <f>E23/$E$24*100</f>
        <v>13.279132791327914</v>
      </c>
    </row>
    <row r="24" spans="1:6" ht="12" customHeight="1" x14ac:dyDescent="0.15">
      <c r="A24" s="12" t="s">
        <v>3</v>
      </c>
      <c r="B24" s="40">
        <v>466.57000000000698</v>
      </c>
      <c r="C24" s="40">
        <v>3561139.9</v>
      </c>
      <c r="D24" s="40">
        <f t="shared" ref="D24" si="3">SUM(D21:D23)</f>
        <v>100.00000000000001</v>
      </c>
      <c r="E24" s="40">
        <v>738</v>
      </c>
      <c r="F24" s="40">
        <f t="shared" ref="F24" si="4">SUM(F21:F23)</f>
        <v>100</v>
      </c>
    </row>
    <row r="25" spans="1:6" ht="12" customHeight="1" x14ac:dyDescent="0.15">
      <c r="A25" s="16"/>
    </row>
    <row r="26" spans="1:6" ht="12" customHeight="1" x14ac:dyDescent="0.15">
      <c r="A26" s="3" t="s">
        <v>12</v>
      </c>
    </row>
    <row r="27" spans="1:6" ht="12" customHeight="1" x14ac:dyDescent="0.15">
      <c r="A27" s="4"/>
      <c r="B27" s="32" t="s">
        <v>8</v>
      </c>
      <c r="C27" s="6" t="s">
        <v>9</v>
      </c>
      <c r="D27" s="32" t="s">
        <v>44</v>
      </c>
      <c r="E27" s="6" t="s">
        <v>16</v>
      </c>
      <c r="F27" s="5" t="s">
        <v>18</v>
      </c>
    </row>
    <row r="28" spans="1:6" ht="12" customHeight="1" x14ac:dyDescent="0.15">
      <c r="A28" s="7"/>
      <c r="B28" s="34" t="s">
        <v>6</v>
      </c>
      <c r="C28" s="35">
        <v>44834</v>
      </c>
      <c r="D28" s="34" t="s">
        <v>0</v>
      </c>
      <c r="E28" s="21" t="s">
        <v>17</v>
      </c>
      <c r="F28" s="8" t="s">
        <v>19</v>
      </c>
    </row>
    <row r="29" spans="1:6" ht="23.25" customHeight="1" x14ac:dyDescent="0.15">
      <c r="A29" s="27" t="s">
        <v>28</v>
      </c>
      <c r="B29" s="36">
        <v>-41</v>
      </c>
      <c r="C29" s="43">
        <v>5625.5</v>
      </c>
      <c r="D29" s="36">
        <f>+C29/$C$32*100</f>
        <v>0.46175155617374519</v>
      </c>
      <c r="E29" s="43">
        <v>2</v>
      </c>
      <c r="F29" s="36">
        <f>+E29/$E$32*100</f>
        <v>0.8</v>
      </c>
    </row>
    <row r="30" spans="1:6" ht="23.25" customHeight="1" x14ac:dyDescent="0.15">
      <c r="A30" s="27" t="s">
        <v>29</v>
      </c>
      <c r="B30" s="36">
        <v>-624.40000000000146</v>
      </c>
      <c r="C30" s="43">
        <v>1185813.42</v>
      </c>
      <c r="D30" s="36">
        <f>+C30/$C$32*100</f>
        <v>97.333782244549084</v>
      </c>
      <c r="E30" s="43">
        <v>197</v>
      </c>
      <c r="F30" s="36">
        <f>+E30/$E$32*100</f>
        <v>78.8</v>
      </c>
    </row>
    <row r="31" spans="1:6" ht="13.5" customHeight="1" x14ac:dyDescent="0.15">
      <c r="A31" s="26" t="s">
        <v>2</v>
      </c>
      <c r="B31" s="38">
        <v>985.43999999999994</v>
      </c>
      <c r="C31" s="44">
        <v>26856.92</v>
      </c>
      <c r="D31" s="38">
        <f>+C31/$C$32*100</f>
        <v>2.2044661992771806</v>
      </c>
      <c r="E31" s="44">
        <v>51</v>
      </c>
      <c r="F31" s="38">
        <f>+E31/$E$32*100</f>
        <v>20.399999999999999</v>
      </c>
    </row>
    <row r="32" spans="1:6" ht="12" customHeight="1" x14ac:dyDescent="0.15">
      <c r="A32" s="12" t="s">
        <v>3</v>
      </c>
      <c r="B32" s="40">
        <v>320.03999999999849</v>
      </c>
      <c r="C32" s="40">
        <v>1218295.8399999999</v>
      </c>
      <c r="D32" s="40">
        <f t="shared" ref="D32" si="5">SUM(D29:D31)</f>
        <v>100.00000000000001</v>
      </c>
      <c r="E32" s="40">
        <v>250</v>
      </c>
      <c r="F32" s="40">
        <f t="shared" ref="F32" si="6">SUM(F29:F31)</f>
        <v>100</v>
      </c>
    </row>
    <row r="33" spans="1:6" ht="12" customHeight="1" x14ac:dyDescent="0.15">
      <c r="A33" s="16"/>
    </row>
    <row r="34" spans="1:6" ht="12" customHeight="1" x14ac:dyDescent="0.15">
      <c r="A34" s="3" t="s">
        <v>13</v>
      </c>
    </row>
    <row r="35" spans="1:6" ht="12" customHeight="1" x14ac:dyDescent="0.15">
      <c r="A35" s="4"/>
      <c r="B35" s="32" t="s">
        <v>8</v>
      </c>
      <c r="C35" s="6" t="s">
        <v>9</v>
      </c>
      <c r="D35" s="32" t="s">
        <v>44</v>
      </c>
      <c r="E35" s="6" t="s">
        <v>16</v>
      </c>
      <c r="F35" s="5" t="s">
        <v>18</v>
      </c>
    </row>
    <row r="36" spans="1:6" ht="12" customHeight="1" x14ac:dyDescent="0.15">
      <c r="A36" s="7"/>
      <c r="B36" s="34" t="s">
        <v>6</v>
      </c>
      <c r="C36" s="35">
        <v>44834</v>
      </c>
      <c r="D36" s="34" t="s">
        <v>0</v>
      </c>
      <c r="E36" s="21" t="s">
        <v>17</v>
      </c>
      <c r="F36" s="8" t="s">
        <v>19</v>
      </c>
    </row>
    <row r="37" spans="1:6" ht="23.25" customHeight="1" x14ac:dyDescent="0.15">
      <c r="A37" s="27" t="s">
        <v>28</v>
      </c>
      <c r="B37" s="36">
        <v>1266.01</v>
      </c>
      <c r="C37" s="43">
        <v>17894.97</v>
      </c>
      <c r="D37" s="36">
        <f>+C37/$C$40*100</f>
        <v>3.6941460743568131</v>
      </c>
      <c r="E37" s="43">
        <v>12</v>
      </c>
      <c r="F37" s="36">
        <f>+E37/$E$40*100</f>
        <v>5.7142857142857144</v>
      </c>
    </row>
    <row r="38" spans="1:6" ht="23.25" customHeight="1" x14ac:dyDescent="0.15">
      <c r="A38" s="27" t="s">
        <v>29</v>
      </c>
      <c r="B38" s="36">
        <v>7075.5299999999988</v>
      </c>
      <c r="C38" s="43">
        <v>400108.26</v>
      </c>
      <c r="D38" s="36">
        <f>+C38/$C$40*100</f>
        <v>82.596302647991877</v>
      </c>
      <c r="E38" s="43">
        <v>155</v>
      </c>
      <c r="F38" s="36">
        <f>+E38/$E$40*100</f>
        <v>73.80952380952381</v>
      </c>
    </row>
    <row r="39" spans="1:6" ht="13.5" customHeight="1" x14ac:dyDescent="0.15">
      <c r="A39" s="26" t="s">
        <v>2</v>
      </c>
      <c r="B39" s="38">
        <v>-3878.9799999999996</v>
      </c>
      <c r="C39" s="44">
        <v>66411.02</v>
      </c>
      <c r="D39" s="38">
        <f>+C39/$C$40*100</f>
        <v>13.709551277651308</v>
      </c>
      <c r="E39" s="44">
        <v>43</v>
      </c>
      <c r="F39" s="38">
        <f>+E39/$E$40*100</f>
        <v>20.476190476190474</v>
      </c>
    </row>
    <row r="40" spans="1:6" ht="12" customHeight="1" x14ac:dyDescent="0.15">
      <c r="A40" s="12" t="s">
        <v>3</v>
      </c>
      <c r="B40" s="40">
        <v>4462.5599999999995</v>
      </c>
      <c r="C40" s="40">
        <v>484414.25</v>
      </c>
      <c r="D40" s="40">
        <f t="shared" ref="D40" si="7">SUM(D37:D39)</f>
        <v>100</v>
      </c>
      <c r="E40" s="40">
        <v>210</v>
      </c>
      <c r="F40" s="40">
        <f t="shared" ref="F40" si="8">SUM(F37:F39)</f>
        <v>100</v>
      </c>
    </row>
    <row r="41" spans="1:6" ht="12" customHeight="1" x14ac:dyDescent="0.15">
      <c r="A41" s="16"/>
    </row>
    <row r="42" spans="1:6" ht="12" customHeight="1" x14ac:dyDescent="0.15">
      <c r="A42" s="3" t="s">
        <v>14</v>
      </c>
    </row>
    <row r="43" spans="1:6" ht="12" customHeight="1" x14ac:dyDescent="0.15">
      <c r="A43" s="4"/>
      <c r="B43" s="32" t="s">
        <v>8</v>
      </c>
      <c r="C43" s="6" t="s">
        <v>9</v>
      </c>
      <c r="D43" s="32" t="s">
        <v>44</v>
      </c>
      <c r="E43" s="6" t="s">
        <v>16</v>
      </c>
      <c r="F43" s="5" t="s">
        <v>18</v>
      </c>
    </row>
    <row r="44" spans="1:6" ht="12" customHeight="1" x14ac:dyDescent="0.15">
      <c r="A44" s="7"/>
      <c r="B44" s="34" t="s">
        <v>6</v>
      </c>
      <c r="C44" s="35">
        <v>44834</v>
      </c>
      <c r="D44" s="34" t="s">
        <v>0</v>
      </c>
      <c r="E44" s="21" t="s">
        <v>17</v>
      </c>
      <c r="F44" s="8" t="s">
        <v>19</v>
      </c>
    </row>
    <row r="45" spans="1:6" ht="23.25" customHeight="1" x14ac:dyDescent="0.15">
      <c r="A45" s="27" t="s">
        <v>28</v>
      </c>
      <c r="B45" s="36">
        <v>0</v>
      </c>
      <c r="C45" s="43">
        <v>0</v>
      </c>
      <c r="D45" s="36">
        <f>+C45/$C$48*100</f>
        <v>0</v>
      </c>
      <c r="E45" s="43">
        <v>0</v>
      </c>
      <c r="F45" s="36">
        <f>+E45/$E$48*100</f>
        <v>0</v>
      </c>
    </row>
    <row r="46" spans="1:6" ht="23.25" customHeight="1" x14ac:dyDescent="0.15">
      <c r="A46" s="27" t="s">
        <v>29</v>
      </c>
      <c r="B46" s="36">
        <v>4414.1699999999983</v>
      </c>
      <c r="C46" s="43">
        <v>285274.69</v>
      </c>
      <c r="D46" s="36">
        <f>+C46/$C$48*100</f>
        <v>95.124869721051667</v>
      </c>
      <c r="E46" s="43">
        <v>42</v>
      </c>
      <c r="F46" s="36">
        <f>+E46/$E$48*100</f>
        <v>89.361702127659569</v>
      </c>
    </row>
    <row r="47" spans="1:6" ht="13.5" customHeight="1" x14ac:dyDescent="0.15">
      <c r="A47" s="26" t="s">
        <v>2</v>
      </c>
      <c r="B47" s="38">
        <v>635.77</v>
      </c>
      <c r="C47" s="44">
        <v>14620.27</v>
      </c>
      <c r="D47" s="38">
        <f>+C47/$C$48*100</f>
        <v>4.8751302789483359</v>
      </c>
      <c r="E47" s="44">
        <v>5</v>
      </c>
      <c r="F47" s="38">
        <f>+E47/$E$48*100</f>
        <v>10.638297872340425</v>
      </c>
    </row>
    <row r="48" spans="1:6" ht="12" customHeight="1" x14ac:dyDescent="0.15">
      <c r="A48" s="12" t="s">
        <v>3</v>
      </c>
      <c r="B48" s="40">
        <v>5049.9399999999987</v>
      </c>
      <c r="C48" s="40">
        <v>299894.96000000002</v>
      </c>
      <c r="D48" s="40">
        <f t="shared" ref="D48" si="9">SUM(D45:D47)</f>
        <v>100</v>
      </c>
      <c r="E48" s="40">
        <v>47</v>
      </c>
      <c r="F48" s="40">
        <f t="shared" ref="F48" si="10">SUM(F45:F47)</f>
        <v>100</v>
      </c>
    </row>
    <row r="49" spans="1:6" ht="12" customHeight="1" x14ac:dyDescent="0.15">
      <c r="A49" s="16"/>
    </row>
    <row r="50" spans="1:6" ht="12" customHeight="1" x14ac:dyDescent="0.15">
      <c r="A50" s="3" t="s">
        <v>15</v>
      </c>
    </row>
    <row r="51" spans="1:6" ht="12" customHeight="1" x14ac:dyDescent="0.15">
      <c r="A51" s="4"/>
      <c r="B51" s="32" t="s">
        <v>8</v>
      </c>
      <c r="C51" s="6" t="s">
        <v>9</v>
      </c>
      <c r="D51" s="32" t="s">
        <v>44</v>
      </c>
      <c r="E51" s="6" t="s">
        <v>16</v>
      </c>
      <c r="F51" s="5" t="s">
        <v>18</v>
      </c>
    </row>
    <row r="52" spans="1:6" ht="12" customHeight="1" x14ac:dyDescent="0.15">
      <c r="A52" s="7"/>
      <c r="B52" s="34" t="s">
        <v>6</v>
      </c>
      <c r="C52" s="35">
        <v>44834</v>
      </c>
      <c r="D52" s="34" t="s">
        <v>0</v>
      </c>
      <c r="E52" s="21" t="s">
        <v>17</v>
      </c>
      <c r="F52" s="8" t="s">
        <v>19</v>
      </c>
    </row>
    <row r="53" spans="1:6" ht="23.25" customHeight="1" x14ac:dyDescent="0.15">
      <c r="A53" s="27" t="s">
        <v>28</v>
      </c>
      <c r="B53" s="36">
        <v>0</v>
      </c>
      <c r="C53" s="43">
        <v>0</v>
      </c>
      <c r="D53" s="36">
        <f>+C53/$C$56*100</f>
        <v>0</v>
      </c>
      <c r="E53" s="43">
        <v>0</v>
      </c>
      <c r="F53" s="36">
        <f>+E53/$E$56*100</f>
        <v>0</v>
      </c>
    </row>
    <row r="54" spans="1:6" ht="23.25" customHeight="1" x14ac:dyDescent="0.15">
      <c r="A54" s="27" t="s">
        <v>29</v>
      </c>
      <c r="B54" s="36">
        <v>1152.8999999999999</v>
      </c>
      <c r="C54" s="43">
        <v>19703.439999999999</v>
      </c>
      <c r="D54" s="36">
        <f>+C54/$C$56*100</f>
        <v>57.246821467587104</v>
      </c>
      <c r="E54" s="43">
        <v>7</v>
      </c>
      <c r="F54" s="36">
        <f>+E54/$E$56*100</f>
        <v>36.84210526315789</v>
      </c>
    </row>
    <row r="55" spans="1:6" ht="13.5" customHeight="1" x14ac:dyDescent="0.15">
      <c r="A55" s="26" t="s">
        <v>2</v>
      </c>
      <c r="B55" s="36">
        <v>-3733.3900000000003</v>
      </c>
      <c r="C55" s="43">
        <v>14714.96</v>
      </c>
      <c r="D55" s="38">
        <f>+C55/$C$56*100</f>
        <v>42.753178532412903</v>
      </c>
      <c r="E55" s="43">
        <v>12</v>
      </c>
      <c r="F55" s="38">
        <f>+E55/$E$56*100</f>
        <v>63.157894736842103</v>
      </c>
    </row>
    <row r="56" spans="1:6" x14ac:dyDescent="0.15">
      <c r="A56" s="12" t="s">
        <v>3</v>
      </c>
      <c r="B56" s="40">
        <v>-2580.4900000000007</v>
      </c>
      <c r="C56" s="40">
        <v>34418.399999999994</v>
      </c>
      <c r="D56" s="40">
        <f t="shared" ref="D56" si="11">SUM(D53:D55)</f>
        <v>100</v>
      </c>
      <c r="E56" s="40">
        <v>19</v>
      </c>
      <c r="F56" s="40">
        <f t="shared" ref="F56" si="12">SUM(F53:F55)</f>
        <v>100</v>
      </c>
    </row>
    <row r="57" spans="1:6" x14ac:dyDescent="0.15">
      <c r="A57" s="16"/>
    </row>
    <row r="58" spans="1:6" x14ac:dyDescent="0.15">
      <c r="A58" s="3" t="s">
        <v>2</v>
      </c>
    </row>
    <row r="59" spans="1:6" x14ac:dyDescent="0.15">
      <c r="A59" s="4"/>
      <c r="B59" s="32" t="s">
        <v>8</v>
      </c>
      <c r="C59" s="6" t="s">
        <v>9</v>
      </c>
      <c r="D59" s="32" t="s">
        <v>44</v>
      </c>
      <c r="E59" s="6" t="s">
        <v>16</v>
      </c>
      <c r="F59" s="5" t="s">
        <v>18</v>
      </c>
    </row>
    <row r="60" spans="1:6" x14ac:dyDescent="0.15">
      <c r="A60" s="7"/>
      <c r="B60" s="34" t="s">
        <v>6</v>
      </c>
      <c r="C60" s="35">
        <v>44834</v>
      </c>
      <c r="D60" s="34" t="s">
        <v>0</v>
      </c>
      <c r="E60" s="21" t="s">
        <v>17</v>
      </c>
      <c r="F60" s="8" t="s">
        <v>19</v>
      </c>
    </row>
    <row r="61" spans="1:6" ht="23.25" customHeight="1" x14ac:dyDescent="0.15">
      <c r="A61" s="27" t="s">
        <v>28</v>
      </c>
      <c r="B61" s="36">
        <v>0</v>
      </c>
      <c r="C61" s="43">
        <v>1496.36</v>
      </c>
      <c r="D61" s="36">
        <f>C61/$C$64*100</f>
        <v>4.7841740764625067</v>
      </c>
      <c r="E61" s="43">
        <v>3</v>
      </c>
      <c r="F61" s="36">
        <f>E61/$E$64*100</f>
        <v>8.8235294117647065</v>
      </c>
    </row>
    <row r="62" spans="1:6" ht="23.25" customHeight="1" x14ac:dyDescent="0.15">
      <c r="A62" s="27" t="s">
        <v>29</v>
      </c>
      <c r="B62" s="36">
        <v>-106.78</v>
      </c>
      <c r="C62" s="43">
        <v>7470.66</v>
      </c>
      <c r="D62" s="36">
        <f>C62/$C$64*100</f>
        <v>23.885253485835889</v>
      </c>
      <c r="E62" s="43">
        <v>10</v>
      </c>
      <c r="F62" s="36">
        <f>E62/$E$64*100</f>
        <v>29.411764705882355</v>
      </c>
    </row>
    <row r="63" spans="1:6" ht="13.5" customHeight="1" x14ac:dyDescent="0.15">
      <c r="A63" s="26" t="s">
        <v>2</v>
      </c>
      <c r="B63" s="38">
        <v>-167.18</v>
      </c>
      <c r="C63" s="44">
        <v>22310.27</v>
      </c>
      <c r="D63" s="38">
        <f>C63/$C$64*100</f>
        <v>71.330572437701605</v>
      </c>
      <c r="E63" s="44">
        <v>21</v>
      </c>
      <c r="F63" s="38">
        <f>E63/$E$64*100</f>
        <v>61.764705882352942</v>
      </c>
    </row>
    <row r="64" spans="1:6" x14ac:dyDescent="0.15">
      <c r="A64" s="12" t="s">
        <v>3</v>
      </c>
      <c r="B64" s="40">
        <v>-273.96000000000004</v>
      </c>
      <c r="C64" s="40">
        <v>31277.29</v>
      </c>
      <c r="D64" s="40">
        <f t="shared" ref="D64" si="13">SUM(D61:D63)</f>
        <v>100</v>
      </c>
      <c r="E64" s="40">
        <v>34</v>
      </c>
      <c r="F64" s="40">
        <f t="shared" ref="F64" si="14">SUM(F61:F63)</f>
        <v>100</v>
      </c>
    </row>
    <row r="65" spans="1:1" x14ac:dyDescent="0.15">
      <c r="A65" s="1"/>
    </row>
    <row r="66" spans="1:1" x14ac:dyDescent="0.15">
      <c r="A66" s="3" t="s">
        <v>20</v>
      </c>
    </row>
    <row r="67" spans="1:1" x14ac:dyDescent="0.15">
      <c r="A67" s="1" t="s">
        <v>24</v>
      </c>
    </row>
    <row r="68" spans="1:1" x14ac:dyDescent="0.15">
      <c r="A68" s="1" t="s">
        <v>25</v>
      </c>
    </row>
    <row r="69" spans="1:1" x14ac:dyDescent="0.15">
      <c r="A69" s="1" t="s">
        <v>27</v>
      </c>
    </row>
    <row r="70" spans="1:1" x14ac:dyDescent="0.15">
      <c r="A70" s="1"/>
    </row>
    <row r="71" spans="1:1" x14ac:dyDescent="0.15">
      <c r="A71" s="1" t="s">
        <v>26</v>
      </c>
    </row>
    <row r="72" spans="1:1" x14ac:dyDescent="0.15">
      <c r="A72" s="1" t="s">
        <v>30</v>
      </c>
    </row>
    <row r="73" spans="1:1" x14ac:dyDescent="0.15">
      <c r="A73" s="1" t="s">
        <v>31</v>
      </c>
    </row>
    <row r="74" spans="1:1" x14ac:dyDescent="0.15">
      <c r="A74" s="1" t="s">
        <v>32</v>
      </c>
    </row>
    <row r="75" spans="1:1" x14ac:dyDescent="0.15">
      <c r="A75" s="1" t="s">
        <v>21</v>
      </c>
    </row>
    <row r="76" spans="1:1" x14ac:dyDescent="0.15">
      <c r="A76" s="1"/>
    </row>
    <row r="77" spans="1:1" x14ac:dyDescent="0.15">
      <c r="A77" s="1" t="s">
        <v>23</v>
      </c>
    </row>
    <row r="78" spans="1:1" x14ac:dyDescent="0.15">
      <c r="A78" s="1" t="s">
        <v>22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E8A35-4B1C-461C-83C8-C71A666D56B7}">
  <dimension ref="A1:F78"/>
  <sheetViews>
    <sheetView zoomScaleNormal="100" zoomScaleSheetLayoutView="100" workbookViewId="0">
      <selection activeCell="B67" sqref="B67"/>
    </sheetView>
  </sheetViews>
  <sheetFormatPr defaultColWidth="9.140625" defaultRowHeight="10.5" x14ac:dyDescent="0.15"/>
  <cols>
    <col min="1" max="1" width="36.7109375" style="29" customWidth="1"/>
    <col min="2" max="2" width="11.5703125" style="29" customWidth="1"/>
    <col min="3" max="3" width="14.5703125" style="29" customWidth="1"/>
    <col min="4" max="4" width="14" style="29" customWidth="1"/>
    <col min="5" max="5" width="8.7109375" style="29" customWidth="1"/>
    <col min="6" max="6" width="9.7109375" style="29" customWidth="1"/>
    <col min="7" max="16384" width="9.140625" style="29"/>
  </cols>
  <sheetData>
    <row r="1" spans="1:6" ht="10.5" customHeight="1" x14ac:dyDescent="0.15"/>
    <row r="2" spans="1:6" ht="10.5" customHeight="1" x14ac:dyDescent="0.15"/>
    <row r="3" spans="1:6" ht="10.5" customHeight="1" x14ac:dyDescent="0.15">
      <c r="A3" s="30" t="s">
        <v>1</v>
      </c>
    </row>
    <row r="4" spans="1:6" ht="10.5" customHeight="1" x14ac:dyDescent="0.15">
      <c r="A4" s="30"/>
    </row>
    <row r="5" spans="1:6" ht="10.5" customHeight="1" x14ac:dyDescent="0.15">
      <c r="A5" s="30"/>
    </row>
    <row r="6" spans="1:6" ht="10.5" customHeight="1" x14ac:dyDescent="0.15">
      <c r="A6" s="30"/>
      <c r="B6" s="30"/>
    </row>
    <row r="7" spans="1:6" ht="12.75" x14ac:dyDescent="0.2">
      <c r="A7" s="22" t="s">
        <v>41</v>
      </c>
      <c r="B7" s="30"/>
      <c r="E7" s="31"/>
    </row>
    <row r="8" spans="1:6" ht="10.5" customHeight="1" x14ac:dyDescent="0.15"/>
    <row r="9" spans="1:6" ht="12" customHeight="1" x14ac:dyDescent="0.15">
      <c r="A9" s="3" t="s">
        <v>10</v>
      </c>
    </row>
    <row r="10" spans="1:6" ht="12" customHeight="1" x14ac:dyDescent="0.15">
      <c r="A10" s="4"/>
      <c r="B10" s="32" t="s">
        <v>8</v>
      </c>
      <c r="C10" s="6" t="s">
        <v>9</v>
      </c>
      <c r="D10" s="32" t="s">
        <v>44</v>
      </c>
      <c r="E10" s="6" t="s">
        <v>16</v>
      </c>
      <c r="F10" s="5" t="s">
        <v>18</v>
      </c>
    </row>
    <row r="11" spans="1:6" ht="12" customHeight="1" x14ac:dyDescent="0.15">
      <c r="A11" s="7"/>
      <c r="B11" s="34" t="s">
        <v>7</v>
      </c>
      <c r="C11" s="35">
        <v>44926</v>
      </c>
      <c r="D11" s="34" t="s">
        <v>0</v>
      </c>
      <c r="E11" s="21" t="s">
        <v>17</v>
      </c>
      <c r="F11" s="8" t="s">
        <v>19</v>
      </c>
    </row>
    <row r="12" spans="1:6" ht="23.25" customHeight="1" x14ac:dyDescent="0.15">
      <c r="A12" s="27" t="s">
        <v>28</v>
      </c>
      <c r="B12" s="36">
        <f t="shared" ref="B12:B14" si="0">+B21+B29+B37+B45+B53+B61</f>
        <v>379.85999999999996</v>
      </c>
      <c r="C12" s="17">
        <f>+C21+C29+C37+C45+C53+C61</f>
        <v>113060.96000000002</v>
      </c>
      <c r="D12" s="36">
        <f>+D21+D29+D37+D45+D53+D61</f>
        <v>11.385192078171499</v>
      </c>
      <c r="E12" s="17">
        <f>+E21+E29+E37+E45+E53+E61</f>
        <v>67</v>
      </c>
      <c r="F12" s="17">
        <f>E12/$E$15*100</f>
        <v>5.1498847040737896</v>
      </c>
    </row>
    <row r="13" spans="1:6" ht="23.25" customHeight="1" x14ac:dyDescent="0.15">
      <c r="A13" s="27" t="s">
        <v>29</v>
      </c>
      <c r="B13" s="36">
        <f t="shared" si="0"/>
        <v>56849.58</v>
      </c>
      <c r="C13" s="17">
        <f>+C22+C30+C38+C46+C54+C62</f>
        <v>5491331.0999999996</v>
      </c>
      <c r="D13" s="36">
        <f>+D22+D30+D38+D46+D54+D62</f>
        <v>457.40091363597236</v>
      </c>
      <c r="E13" s="17">
        <f>+E22+E30+E38+E46+E54+E62</f>
        <v>1009</v>
      </c>
      <c r="F13" s="17">
        <f>E13/$E$15*100</f>
        <v>77.555726364335129</v>
      </c>
    </row>
    <row r="14" spans="1:6" ht="14.25" customHeight="1" x14ac:dyDescent="0.15">
      <c r="A14" s="26" t="s">
        <v>2</v>
      </c>
      <c r="B14" s="38">
        <f t="shared" si="0"/>
        <v>-2807.7300000000009</v>
      </c>
      <c r="C14" s="20">
        <f>+C23+C31+C39+C47+C55+C63</f>
        <v>324616.20000000007</v>
      </c>
      <c r="D14" s="38">
        <f>+D23+D31+D39+D47+D55+D63</f>
        <v>131.21389428585616</v>
      </c>
      <c r="E14" s="20">
        <f>+E23+E31+E39+E47+E55+E63</f>
        <v>225</v>
      </c>
      <c r="F14" s="20">
        <f>E14/$E$15*100</f>
        <v>17.294388931591083</v>
      </c>
    </row>
    <row r="15" spans="1:6" ht="12" customHeight="1" x14ac:dyDescent="0.15">
      <c r="A15" s="12" t="s">
        <v>3</v>
      </c>
      <c r="B15" s="40">
        <f>SUM(B12:B14)</f>
        <v>54421.71</v>
      </c>
      <c r="C15" s="28">
        <f t="shared" ref="C15:F15" si="1">SUM(C12:C14)</f>
        <v>5929008.2599999998</v>
      </c>
      <c r="D15" s="40">
        <f t="shared" ref="C15:F15" si="2">SUM(D12:D14)</f>
        <v>600</v>
      </c>
      <c r="E15" s="28">
        <f t="shared" si="1"/>
        <v>1301</v>
      </c>
      <c r="F15" s="28">
        <f t="shared" si="1"/>
        <v>100</v>
      </c>
    </row>
    <row r="16" spans="1:6" ht="12" customHeight="1" thickBot="1" x14ac:dyDescent="0.2">
      <c r="A16" s="14"/>
      <c r="B16" s="41"/>
      <c r="C16" s="41"/>
      <c r="D16" s="41"/>
      <c r="E16" s="42"/>
      <c r="F16" s="41"/>
    </row>
    <row r="17" spans="1:6" ht="10.5" customHeight="1" x14ac:dyDescent="0.15">
      <c r="A17" s="16"/>
    </row>
    <row r="18" spans="1:6" ht="12" customHeight="1" x14ac:dyDescent="0.15">
      <c r="A18" s="3" t="s">
        <v>11</v>
      </c>
    </row>
    <row r="19" spans="1:6" ht="12" customHeight="1" x14ac:dyDescent="0.15">
      <c r="A19" s="4"/>
      <c r="B19" s="32" t="s">
        <v>8</v>
      </c>
      <c r="C19" s="6" t="s">
        <v>9</v>
      </c>
      <c r="D19" s="32" t="s">
        <v>44</v>
      </c>
      <c r="E19" s="6" t="s">
        <v>16</v>
      </c>
      <c r="F19" s="5" t="s">
        <v>18</v>
      </c>
    </row>
    <row r="20" spans="1:6" ht="12" customHeight="1" x14ac:dyDescent="0.15">
      <c r="A20" s="7"/>
      <c r="B20" s="34" t="s">
        <v>7</v>
      </c>
      <c r="C20" s="35">
        <v>44926</v>
      </c>
      <c r="D20" s="34" t="s">
        <v>0</v>
      </c>
      <c r="E20" s="21" t="s">
        <v>17</v>
      </c>
      <c r="F20" s="8" t="s">
        <v>19</v>
      </c>
    </row>
    <row r="21" spans="1:6" ht="23.25" customHeight="1" x14ac:dyDescent="0.15">
      <c r="A21" s="27" t="s">
        <v>28</v>
      </c>
      <c r="B21" s="17">
        <v>-263.25</v>
      </c>
      <c r="C21" s="18">
        <v>86602.8</v>
      </c>
      <c r="D21" s="17">
        <f>C21/$C$24*100</f>
        <v>2.2803946963852564</v>
      </c>
      <c r="E21" s="18">
        <v>48</v>
      </c>
      <c r="F21" s="17">
        <f>E21/$E$24*100</f>
        <v>6.4171122994652414</v>
      </c>
    </row>
    <row r="22" spans="1:6" ht="23.25" customHeight="1" x14ac:dyDescent="0.15">
      <c r="A22" s="27" t="s">
        <v>29</v>
      </c>
      <c r="B22" s="17">
        <v>43210.720000000001</v>
      </c>
      <c r="C22" s="18">
        <v>3524608.63</v>
      </c>
      <c r="D22" s="17">
        <f>C22/$C$24*100</f>
        <v>92.808763997072887</v>
      </c>
      <c r="E22" s="18">
        <v>604</v>
      </c>
      <c r="F22" s="17">
        <f>E22/$E$24*100</f>
        <v>80.748663101604279</v>
      </c>
    </row>
    <row r="23" spans="1:6" ht="13.5" customHeight="1" x14ac:dyDescent="0.15">
      <c r="A23" s="26" t="s">
        <v>2</v>
      </c>
      <c r="B23" s="20">
        <v>2329.37</v>
      </c>
      <c r="C23" s="25">
        <v>186499.56</v>
      </c>
      <c r="D23" s="20">
        <f>C23/$C$24*100</f>
        <v>4.9108413065418652</v>
      </c>
      <c r="E23" s="25">
        <v>96</v>
      </c>
      <c r="F23" s="20">
        <f>E23/$E$24*100</f>
        <v>12.834224598930483</v>
      </c>
    </row>
    <row r="24" spans="1:6" ht="12" customHeight="1" x14ac:dyDescent="0.15">
      <c r="A24" s="12" t="s">
        <v>3</v>
      </c>
      <c r="B24" s="28">
        <v>45276.840000000004</v>
      </c>
      <c r="C24" s="28">
        <v>3797710.9899999998</v>
      </c>
      <c r="D24" s="28">
        <f t="shared" ref="D24" si="3">SUM(D21:D23)</f>
        <v>100.00000000000001</v>
      </c>
      <c r="E24" s="28">
        <v>748</v>
      </c>
      <c r="F24" s="28">
        <f t="shared" ref="F24" si="4">SUM(F21:F23)</f>
        <v>100</v>
      </c>
    </row>
    <row r="25" spans="1:6" ht="12" customHeight="1" x14ac:dyDescent="0.15">
      <c r="A25" s="16"/>
      <c r="B25" s="1"/>
      <c r="C25" s="1"/>
      <c r="D25" s="1"/>
      <c r="E25" s="1"/>
      <c r="F25" s="1"/>
    </row>
    <row r="26" spans="1:6" ht="12" customHeight="1" x14ac:dyDescent="0.15">
      <c r="A26" s="3" t="s">
        <v>12</v>
      </c>
      <c r="B26" s="1"/>
      <c r="C26" s="1"/>
      <c r="D26" s="1"/>
      <c r="E26" s="1"/>
      <c r="F26" s="1"/>
    </row>
    <row r="27" spans="1:6" ht="12" customHeight="1" x14ac:dyDescent="0.15">
      <c r="A27" s="4"/>
      <c r="B27" s="32" t="s">
        <v>8</v>
      </c>
      <c r="C27" s="6" t="s">
        <v>9</v>
      </c>
      <c r="D27" s="32" t="s">
        <v>44</v>
      </c>
      <c r="E27" s="6" t="s">
        <v>16</v>
      </c>
      <c r="F27" s="5" t="s">
        <v>18</v>
      </c>
    </row>
    <row r="28" spans="1:6" ht="12" customHeight="1" x14ac:dyDescent="0.15">
      <c r="A28" s="7"/>
      <c r="B28" s="34" t="s">
        <v>7</v>
      </c>
      <c r="C28" s="35">
        <v>44926</v>
      </c>
      <c r="D28" s="34" t="s">
        <v>0</v>
      </c>
      <c r="E28" s="21" t="s">
        <v>17</v>
      </c>
      <c r="F28" s="8" t="s">
        <v>19</v>
      </c>
    </row>
    <row r="29" spans="1:6" ht="23.25" customHeight="1" x14ac:dyDescent="0.15">
      <c r="A29" s="27" t="s">
        <v>28</v>
      </c>
      <c r="B29" s="17">
        <v>3.4399999999999977</v>
      </c>
      <c r="C29" s="18">
        <v>5828.68</v>
      </c>
      <c r="D29" s="17">
        <f>+C29/$C$32*100</f>
        <v>0.46114591248052383</v>
      </c>
      <c r="E29" s="18">
        <v>2</v>
      </c>
      <c r="F29" s="17">
        <f>+E29/$E$32*100</f>
        <v>0.80971659919028338</v>
      </c>
    </row>
    <row r="30" spans="1:6" ht="23.25" customHeight="1" x14ac:dyDescent="0.15">
      <c r="A30" s="27" t="s">
        <v>29</v>
      </c>
      <c r="B30" s="17">
        <v>-2065.9300000000003</v>
      </c>
      <c r="C30" s="18">
        <v>1230644.04</v>
      </c>
      <c r="D30" s="17">
        <f>+C30/$C$32*100</f>
        <v>97.364492263174199</v>
      </c>
      <c r="E30" s="18">
        <v>196</v>
      </c>
      <c r="F30" s="17">
        <f>+E30/$E$32*100</f>
        <v>79.352226720647778</v>
      </c>
    </row>
    <row r="31" spans="1:6" ht="13.5" customHeight="1" x14ac:dyDescent="0.15">
      <c r="A31" s="26" t="s">
        <v>2</v>
      </c>
      <c r="B31" s="20">
        <v>-545.32000000000005</v>
      </c>
      <c r="C31" s="25">
        <v>27482.97</v>
      </c>
      <c r="D31" s="20">
        <f>+C31/$C$32*100</f>
        <v>2.1743618243452825</v>
      </c>
      <c r="E31" s="25">
        <v>49</v>
      </c>
      <c r="F31" s="20">
        <f>+E31/$E$32*100</f>
        <v>19.838056680161944</v>
      </c>
    </row>
    <row r="32" spans="1:6" ht="12" customHeight="1" x14ac:dyDescent="0.15">
      <c r="A32" s="12" t="s">
        <v>3</v>
      </c>
      <c r="B32" s="28">
        <v>-2607.8100000000004</v>
      </c>
      <c r="C32" s="28">
        <v>1263955.69</v>
      </c>
      <c r="D32" s="28">
        <f t="shared" ref="D32" si="5">SUM(D29:D31)</f>
        <v>100</v>
      </c>
      <c r="E32" s="28">
        <v>247</v>
      </c>
      <c r="F32" s="28">
        <f t="shared" ref="F32" si="6">SUM(F29:F31)</f>
        <v>100</v>
      </c>
    </row>
    <row r="33" spans="1:6" ht="12" customHeight="1" x14ac:dyDescent="0.15">
      <c r="A33" s="16"/>
      <c r="B33" s="1"/>
      <c r="C33" s="1"/>
      <c r="D33" s="1"/>
      <c r="E33" s="1"/>
      <c r="F33" s="1"/>
    </row>
    <row r="34" spans="1:6" ht="12" customHeight="1" x14ac:dyDescent="0.15">
      <c r="A34" s="3" t="s">
        <v>13</v>
      </c>
      <c r="B34" s="1"/>
      <c r="C34" s="1"/>
      <c r="D34" s="1"/>
      <c r="E34" s="1"/>
      <c r="F34" s="1"/>
    </row>
    <row r="35" spans="1:6" ht="12" customHeight="1" x14ac:dyDescent="0.15">
      <c r="A35" s="4"/>
      <c r="B35" s="32" t="s">
        <v>8</v>
      </c>
      <c r="C35" s="6" t="s">
        <v>9</v>
      </c>
      <c r="D35" s="32" t="s">
        <v>44</v>
      </c>
      <c r="E35" s="6" t="s">
        <v>16</v>
      </c>
      <c r="F35" s="5" t="s">
        <v>18</v>
      </c>
    </row>
    <row r="36" spans="1:6" ht="12" customHeight="1" x14ac:dyDescent="0.15">
      <c r="A36" s="7"/>
      <c r="B36" s="34" t="s">
        <v>7</v>
      </c>
      <c r="C36" s="35">
        <v>44926</v>
      </c>
      <c r="D36" s="34" t="s">
        <v>0</v>
      </c>
      <c r="E36" s="21" t="s">
        <v>17</v>
      </c>
      <c r="F36" s="8" t="s">
        <v>19</v>
      </c>
    </row>
    <row r="37" spans="1:6" ht="23.25" customHeight="1" x14ac:dyDescent="0.15">
      <c r="A37" s="27" t="s">
        <v>28</v>
      </c>
      <c r="B37" s="17">
        <v>562.54</v>
      </c>
      <c r="C37" s="18">
        <v>19035.27</v>
      </c>
      <c r="D37" s="17">
        <f>+C37/$C$40*100</f>
        <v>3.8124383066204399</v>
      </c>
      <c r="E37" s="18">
        <v>14</v>
      </c>
      <c r="F37" s="17">
        <f>+E37/$E$40*100</f>
        <v>6.7961165048543686</v>
      </c>
    </row>
    <row r="38" spans="1:6" ht="23.25" customHeight="1" x14ac:dyDescent="0.15">
      <c r="A38" s="27" t="s">
        <v>29</v>
      </c>
      <c r="B38" s="17">
        <v>16436.39</v>
      </c>
      <c r="C38" s="18">
        <v>421438.96</v>
      </c>
      <c r="D38" s="17">
        <f>+C38/$C$40*100</f>
        <v>84.407000006108618</v>
      </c>
      <c r="E38" s="18">
        <v>150</v>
      </c>
      <c r="F38" s="17">
        <f>+E38/$E$40*100</f>
        <v>72.815533980582529</v>
      </c>
    </row>
    <row r="39" spans="1:6" ht="13.5" customHeight="1" x14ac:dyDescent="0.15">
      <c r="A39" s="26" t="s">
        <v>2</v>
      </c>
      <c r="B39" s="20">
        <v>-5554.39</v>
      </c>
      <c r="C39" s="25">
        <v>58819.62</v>
      </c>
      <c r="D39" s="20">
        <f>+C39/$C$40*100</f>
        <v>11.780561687270932</v>
      </c>
      <c r="E39" s="25">
        <v>42</v>
      </c>
      <c r="F39" s="20">
        <f>+E39/$E$40*100</f>
        <v>20.388349514563107</v>
      </c>
    </row>
    <row r="40" spans="1:6" ht="12" customHeight="1" x14ac:dyDescent="0.15">
      <c r="A40" s="12" t="s">
        <v>3</v>
      </c>
      <c r="B40" s="28">
        <v>11444.54</v>
      </c>
      <c r="C40" s="28">
        <v>499293.85000000003</v>
      </c>
      <c r="D40" s="28">
        <f t="shared" ref="D40" si="7">SUM(D37:D39)</f>
        <v>99.999999999999986</v>
      </c>
      <c r="E40" s="28">
        <v>206</v>
      </c>
      <c r="F40" s="28">
        <f t="shared" ref="F40" si="8">SUM(F37:F39)</f>
        <v>100</v>
      </c>
    </row>
    <row r="41" spans="1:6" ht="12" customHeight="1" x14ac:dyDescent="0.15">
      <c r="A41" s="16"/>
      <c r="B41" s="1"/>
      <c r="C41" s="1"/>
      <c r="D41" s="1"/>
      <c r="E41" s="1"/>
      <c r="F41" s="1"/>
    </row>
    <row r="42" spans="1:6" ht="12" customHeight="1" x14ac:dyDescent="0.15">
      <c r="A42" s="3" t="s">
        <v>14</v>
      </c>
      <c r="B42" s="1"/>
      <c r="C42" s="1"/>
      <c r="D42" s="1"/>
      <c r="E42" s="1"/>
      <c r="F42" s="1"/>
    </row>
    <row r="43" spans="1:6" ht="12" customHeight="1" x14ac:dyDescent="0.15">
      <c r="A43" s="4"/>
      <c r="B43" s="32" t="s">
        <v>8</v>
      </c>
      <c r="C43" s="6" t="s">
        <v>9</v>
      </c>
      <c r="D43" s="32" t="s">
        <v>44</v>
      </c>
      <c r="E43" s="6" t="s">
        <v>16</v>
      </c>
      <c r="F43" s="5" t="s">
        <v>18</v>
      </c>
    </row>
    <row r="44" spans="1:6" ht="12" customHeight="1" x14ac:dyDescent="0.15">
      <c r="A44" s="7"/>
      <c r="B44" s="34" t="s">
        <v>7</v>
      </c>
      <c r="C44" s="35">
        <v>44926</v>
      </c>
      <c r="D44" s="34" t="s">
        <v>0</v>
      </c>
      <c r="E44" s="21" t="s">
        <v>17</v>
      </c>
      <c r="F44" s="8" t="s">
        <v>19</v>
      </c>
    </row>
    <row r="45" spans="1:6" ht="23.25" customHeight="1" x14ac:dyDescent="0.15">
      <c r="A45" s="27" t="s">
        <v>28</v>
      </c>
      <c r="B45" s="17">
        <v>0</v>
      </c>
      <c r="C45" s="18">
        <v>0</v>
      </c>
      <c r="D45" s="17">
        <f>+C45/$C$48*100</f>
        <v>0</v>
      </c>
      <c r="E45" s="18">
        <v>0</v>
      </c>
      <c r="F45" s="17">
        <f>+E45/$E$48*100</f>
        <v>0</v>
      </c>
    </row>
    <row r="46" spans="1:6" ht="23.25" customHeight="1" x14ac:dyDescent="0.15">
      <c r="A46" s="27" t="s">
        <v>29</v>
      </c>
      <c r="B46" s="17">
        <v>-5166.0799999999981</v>
      </c>
      <c r="C46" s="18">
        <v>283073.90000000002</v>
      </c>
      <c r="D46" s="17">
        <f>+C46/$C$48*100</f>
        <v>95.172529310529626</v>
      </c>
      <c r="E46" s="18">
        <v>42</v>
      </c>
      <c r="F46" s="17">
        <f>+E46/$E$48*100</f>
        <v>93.333333333333329</v>
      </c>
    </row>
    <row r="47" spans="1:6" ht="13.5" customHeight="1" x14ac:dyDescent="0.15">
      <c r="A47" s="26" t="s">
        <v>2</v>
      </c>
      <c r="B47" s="20">
        <v>498.60999999999967</v>
      </c>
      <c r="C47" s="25">
        <v>14358.46</v>
      </c>
      <c r="D47" s="20">
        <f>+C47/$C$48*100</f>
        <v>4.8274706894703714</v>
      </c>
      <c r="E47" s="25">
        <v>3</v>
      </c>
      <c r="F47" s="20">
        <f>+E47/$E$48*100</f>
        <v>6.666666666666667</v>
      </c>
    </row>
    <row r="48" spans="1:6" ht="12" customHeight="1" x14ac:dyDescent="0.15">
      <c r="A48" s="12" t="s">
        <v>3</v>
      </c>
      <c r="B48" s="28">
        <v>-4667.4699999999984</v>
      </c>
      <c r="C48" s="28">
        <v>297432.36000000004</v>
      </c>
      <c r="D48" s="28">
        <f t="shared" ref="D48" si="9">SUM(D45:D47)</f>
        <v>100</v>
      </c>
      <c r="E48" s="28">
        <v>45</v>
      </c>
      <c r="F48" s="28">
        <f t="shared" ref="F48" si="10">SUM(F45:F47)</f>
        <v>100</v>
      </c>
    </row>
    <row r="49" spans="1:6" ht="12" customHeight="1" x14ac:dyDescent="0.15">
      <c r="A49" s="16"/>
      <c r="B49" s="1"/>
      <c r="C49" s="1"/>
      <c r="D49" s="1"/>
      <c r="E49" s="1"/>
      <c r="F49" s="1"/>
    </row>
    <row r="50" spans="1:6" ht="12" customHeight="1" x14ac:dyDescent="0.15">
      <c r="A50" s="3" t="s">
        <v>15</v>
      </c>
      <c r="B50" s="1"/>
      <c r="C50" s="1"/>
      <c r="D50" s="1"/>
      <c r="E50" s="1"/>
      <c r="F50" s="1"/>
    </row>
    <row r="51" spans="1:6" ht="12" customHeight="1" x14ac:dyDescent="0.15">
      <c r="A51" s="4"/>
      <c r="B51" s="32" t="s">
        <v>8</v>
      </c>
      <c r="C51" s="6" t="s">
        <v>9</v>
      </c>
      <c r="D51" s="32" t="s">
        <v>44</v>
      </c>
      <c r="E51" s="6" t="s">
        <v>16</v>
      </c>
      <c r="F51" s="5" t="s">
        <v>18</v>
      </c>
    </row>
    <row r="52" spans="1:6" ht="12" customHeight="1" x14ac:dyDescent="0.15">
      <c r="A52" s="7"/>
      <c r="B52" s="34" t="s">
        <v>7</v>
      </c>
      <c r="C52" s="35">
        <v>44926</v>
      </c>
      <c r="D52" s="34" t="s">
        <v>0</v>
      </c>
      <c r="E52" s="21" t="s">
        <v>17</v>
      </c>
      <c r="F52" s="8" t="s">
        <v>19</v>
      </c>
    </row>
    <row r="53" spans="1:6" ht="23.25" customHeight="1" x14ac:dyDescent="0.15">
      <c r="A53" s="27" t="s">
        <v>28</v>
      </c>
      <c r="B53" s="17">
        <v>0</v>
      </c>
      <c r="C53" s="18">
        <v>0</v>
      </c>
      <c r="D53" s="17">
        <f>+C53/$C$56*100</f>
        <v>0</v>
      </c>
      <c r="E53" s="18">
        <v>0</v>
      </c>
      <c r="F53" s="17">
        <f>+E53/$E$56*100</f>
        <v>0</v>
      </c>
    </row>
    <row r="54" spans="1:6" ht="23.25" customHeight="1" x14ac:dyDescent="0.15">
      <c r="A54" s="27" t="s">
        <v>29</v>
      </c>
      <c r="B54" s="17">
        <v>1480.9899999999998</v>
      </c>
      <c r="C54" s="18">
        <v>21526.799999999999</v>
      </c>
      <c r="D54" s="17">
        <f>+C54/$C$56*100</f>
        <v>57.225888980690762</v>
      </c>
      <c r="E54" s="18">
        <v>7</v>
      </c>
      <c r="F54" s="17">
        <f>+E54/$E$56*100</f>
        <v>35</v>
      </c>
    </row>
    <row r="55" spans="1:6" ht="13.5" customHeight="1" x14ac:dyDescent="0.15">
      <c r="A55" s="26" t="s">
        <v>2</v>
      </c>
      <c r="B55" s="17">
        <v>1495.07</v>
      </c>
      <c r="C55" s="18">
        <v>16090.44</v>
      </c>
      <c r="D55" s="20">
        <f>+C55/$C$56*100</f>
        <v>42.774111019309238</v>
      </c>
      <c r="E55" s="18">
        <v>13</v>
      </c>
      <c r="F55" s="20">
        <f>+E55/$E$56*100</f>
        <v>65</v>
      </c>
    </row>
    <row r="56" spans="1:6" x14ac:dyDescent="0.15">
      <c r="A56" s="12" t="s">
        <v>3</v>
      </c>
      <c r="B56" s="28">
        <v>2976.0599999999995</v>
      </c>
      <c r="C56" s="28">
        <v>37617.24</v>
      </c>
      <c r="D56" s="28">
        <f t="shared" ref="D56" si="11">SUM(D53:D55)</f>
        <v>100</v>
      </c>
      <c r="E56" s="28">
        <v>20</v>
      </c>
      <c r="F56" s="28">
        <f t="shared" ref="F56" si="12">SUM(F53:F55)</f>
        <v>100</v>
      </c>
    </row>
    <row r="57" spans="1:6" x14ac:dyDescent="0.15">
      <c r="A57" s="16"/>
      <c r="B57" s="1"/>
      <c r="C57" s="1"/>
      <c r="D57" s="1"/>
      <c r="E57" s="1"/>
      <c r="F57" s="1"/>
    </row>
    <row r="58" spans="1:6" x14ac:dyDescent="0.15">
      <c r="A58" s="3" t="s">
        <v>2</v>
      </c>
      <c r="B58" s="1"/>
      <c r="C58" s="1"/>
      <c r="D58" s="1"/>
      <c r="E58" s="1"/>
      <c r="F58" s="1"/>
    </row>
    <row r="59" spans="1:6" x14ac:dyDescent="0.15">
      <c r="A59" s="4"/>
      <c r="B59" s="32" t="s">
        <v>8</v>
      </c>
      <c r="C59" s="6" t="s">
        <v>9</v>
      </c>
      <c r="D59" s="32" t="s">
        <v>44</v>
      </c>
      <c r="E59" s="6" t="s">
        <v>16</v>
      </c>
      <c r="F59" s="5" t="s">
        <v>18</v>
      </c>
    </row>
    <row r="60" spans="1:6" x14ac:dyDescent="0.15">
      <c r="A60" s="7"/>
      <c r="B60" s="34" t="s">
        <v>7</v>
      </c>
      <c r="C60" s="35">
        <v>44926</v>
      </c>
      <c r="D60" s="34" t="s">
        <v>0</v>
      </c>
      <c r="E60" s="21" t="s">
        <v>17</v>
      </c>
      <c r="F60" s="8" t="s">
        <v>19</v>
      </c>
    </row>
    <row r="61" spans="1:6" ht="23.25" customHeight="1" x14ac:dyDescent="0.15">
      <c r="A61" s="27" t="s">
        <v>28</v>
      </c>
      <c r="B61" s="17">
        <v>77.13000000000001</v>
      </c>
      <c r="C61" s="18">
        <v>1594.21</v>
      </c>
      <c r="D61" s="17">
        <f>C61/$C$64*100</f>
        <v>4.8312131626852786</v>
      </c>
      <c r="E61" s="18">
        <v>3</v>
      </c>
      <c r="F61" s="17">
        <f>E61/$E$64*100</f>
        <v>8.5714285714285712</v>
      </c>
    </row>
    <row r="62" spans="1:6" ht="23.25" customHeight="1" x14ac:dyDescent="0.15">
      <c r="A62" s="27" t="s">
        <v>29</v>
      </c>
      <c r="B62" s="17">
        <v>2953.4900000000002</v>
      </c>
      <c r="C62" s="18">
        <v>10038.77</v>
      </c>
      <c r="D62" s="17">
        <f>C62/$C$64*100</f>
        <v>30.422239078396256</v>
      </c>
      <c r="E62" s="18">
        <v>10</v>
      </c>
      <c r="F62" s="17">
        <f>E62/$E$64*100</f>
        <v>28.571428571428569</v>
      </c>
    </row>
    <row r="63" spans="1:6" ht="13.5" customHeight="1" x14ac:dyDescent="0.15">
      <c r="A63" s="26" t="s">
        <v>2</v>
      </c>
      <c r="B63" s="20">
        <v>-1031.07</v>
      </c>
      <c r="C63" s="25">
        <v>21365.15</v>
      </c>
      <c r="D63" s="20">
        <f>C63/$C$64*100</f>
        <v>64.746547758918467</v>
      </c>
      <c r="E63" s="25">
        <v>22</v>
      </c>
      <c r="F63" s="20">
        <f>E63/$E$64*100</f>
        <v>62.857142857142854</v>
      </c>
    </row>
    <row r="64" spans="1:6" x14ac:dyDescent="0.15">
      <c r="A64" s="12" t="s">
        <v>3</v>
      </c>
      <c r="B64" s="28">
        <v>1999.5500000000004</v>
      </c>
      <c r="C64" s="28">
        <v>32998.130000000005</v>
      </c>
      <c r="D64" s="28">
        <f t="shared" ref="D64" si="13">SUM(D61:D63)</f>
        <v>100</v>
      </c>
      <c r="E64" s="28">
        <v>35</v>
      </c>
      <c r="F64" s="28">
        <f t="shared" ref="F64" si="14">SUM(F61:F63)</f>
        <v>100</v>
      </c>
    </row>
    <row r="65" spans="1:1" x14ac:dyDescent="0.15">
      <c r="A65" s="1"/>
    </row>
    <row r="66" spans="1:1" x14ac:dyDescent="0.15">
      <c r="A66" s="3" t="s">
        <v>20</v>
      </c>
    </row>
    <row r="67" spans="1:1" x14ac:dyDescent="0.15">
      <c r="A67" s="1" t="s">
        <v>24</v>
      </c>
    </row>
    <row r="68" spans="1:1" x14ac:dyDescent="0.15">
      <c r="A68" s="1" t="s">
        <v>25</v>
      </c>
    </row>
    <row r="69" spans="1:1" x14ac:dyDescent="0.15">
      <c r="A69" s="1" t="s">
        <v>27</v>
      </c>
    </row>
    <row r="70" spans="1:1" x14ac:dyDescent="0.15">
      <c r="A70" s="1"/>
    </row>
    <row r="71" spans="1:1" x14ac:dyDescent="0.15">
      <c r="A71" s="1" t="s">
        <v>26</v>
      </c>
    </row>
    <row r="72" spans="1:1" x14ac:dyDescent="0.15">
      <c r="A72" s="1" t="s">
        <v>30</v>
      </c>
    </row>
    <row r="73" spans="1:1" x14ac:dyDescent="0.15">
      <c r="A73" s="1" t="s">
        <v>31</v>
      </c>
    </row>
    <row r="74" spans="1:1" x14ac:dyDescent="0.15">
      <c r="A74" s="1" t="s">
        <v>32</v>
      </c>
    </row>
    <row r="75" spans="1:1" x14ac:dyDescent="0.15">
      <c r="A75" s="1" t="s">
        <v>21</v>
      </c>
    </row>
    <row r="76" spans="1:1" x14ac:dyDescent="0.15">
      <c r="A76" s="1"/>
    </row>
    <row r="77" spans="1:1" x14ac:dyDescent="0.15">
      <c r="A77" s="1" t="s">
        <v>23</v>
      </c>
    </row>
    <row r="78" spans="1:1" x14ac:dyDescent="0.15">
      <c r="A78" s="1" t="s">
        <v>22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6" ma:contentTypeDescription="Skapa ett nytt dokument." ma:contentTypeScope="" ma:versionID="3355c7726bdcc5ac1e3a04298b665cc4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bfef30814ce0d01c989f505a8b5a5d52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B9A840-24FF-45E9-BC3C-F192DBE0B1EE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4d81acc2-f705-4b52-a6f2-f401f3ddbbbe"/>
    <ds:schemaRef ds:uri="http://schemas.microsoft.com/office/infopath/2007/PartnerControls"/>
    <ds:schemaRef ds:uri="4607566f-1f79-4f5d-83a9-e2ecf003780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7E36C94-162F-4D3B-BC3E-1B0E1E83FA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40451D-C035-40A4-B30E-577DA2BE54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10</vt:i4>
      </vt:variant>
    </vt:vector>
  </HeadingPairs>
  <TitlesOfParts>
    <vt:vector size="15" baseType="lpstr">
      <vt:lpstr>2022</vt:lpstr>
      <vt:lpstr>Q1</vt:lpstr>
      <vt:lpstr>Q2</vt:lpstr>
      <vt:lpstr>Q3</vt:lpstr>
      <vt:lpstr>Q4</vt:lpstr>
      <vt:lpstr>'2022'!Utskriftsområde</vt:lpstr>
      <vt:lpstr>'Q1'!Utskriftsområde</vt:lpstr>
      <vt:lpstr>'Q2'!Utskriftsområde</vt:lpstr>
      <vt:lpstr>'Q3'!Utskriftsområde</vt:lpstr>
      <vt:lpstr>'Q4'!Utskriftsområde</vt:lpstr>
      <vt:lpstr>'2022'!Utskriftsrubriker</vt:lpstr>
      <vt:lpstr>'Q1'!Utskriftsrubriker</vt:lpstr>
      <vt:lpstr>'Q2'!Utskriftsrubriker</vt:lpstr>
      <vt:lpstr>'Q3'!Utskriftsrubriker</vt:lpstr>
      <vt:lpstr>'Q4'!Utskriftsrubriker</vt:lpstr>
    </vt:vector>
  </TitlesOfParts>
  <Company>Fondbolagens Förening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Pettersson</dc:creator>
  <cp:lastModifiedBy>Fredrik Pettersson</cp:lastModifiedBy>
  <cp:lastPrinted>2023-01-31T07:46:46Z</cp:lastPrinted>
  <dcterms:created xsi:type="dcterms:W3CDTF">2001-01-11T13:23:45Z</dcterms:created>
  <dcterms:modified xsi:type="dcterms:W3CDTF">2023-01-31T07:47:11Z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3449400</vt:r8>
  </property>
  <property fmtid="{D5CDD505-2E9C-101B-9397-08002B2CF9AE}" pid="4" name="MediaServiceImageTags">
    <vt:lpwstr/>
  </property>
</Properties>
</file>