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20" documentId="13_ncr:1_{2BA432FB-1A8B-4C2B-97DE-55F8471AD594}" xr6:coauthVersionLast="47" xr6:coauthVersionMax="47" xr10:uidLastSave="{A408A0DF-0363-4327-9570-1A47A826629B}"/>
  <bookViews>
    <workbookView xWindow="-120" yWindow="-120" windowWidth="28215" windowHeight="17640" xr2:uid="{00000000-000D-0000-FFFF-FFFF00000000}"/>
  </bookViews>
  <sheets>
    <sheet name="2023" sheetId="2" r:id="rId1"/>
    <sheet name="Q1" sheetId="3" r:id="rId2"/>
    <sheet name="Q2" sheetId="4" r:id="rId3"/>
    <sheet name="Q3" sheetId="5" r:id="rId4"/>
    <sheet name="Q4" sheetId="6" r:id="rId5"/>
  </sheets>
  <definedNames>
    <definedName name="_xlnm.Print_Area" localSheetId="0">'2023'!$A$1:$J$78</definedName>
    <definedName name="_xlnm.Print_Area" localSheetId="1">'Q1'!$A$1:$G$78</definedName>
    <definedName name="_xlnm.Print_Area" localSheetId="2">'Q2'!$A$1:$G$78</definedName>
    <definedName name="_xlnm.Print_Area" localSheetId="3">'Q3'!$A$1:$G$78</definedName>
    <definedName name="_xlnm.Print_Area" localSheetId="4">'Q4'!$A$1:$G$78</definedName>
    <definedName name="_xlnm.Print_Titles" localSheetId="0">'2023'!$1:$8</definedName>
    <definedName name="_xlnm.Print_Titles" localSheetId="1">'Q1'!$1:$8</definedName>
    <definedName name="_xlnm.Print_Titles" localSheetId="2">'Q2'!$1:$8</definedName>
    <definedName name="_xlnm.Print_Titles" localSheetId="3">'Q3'!$1:$8</definedName>
    <definedName name="_xlnm.Print_Titles" localSheetId="4">'Q4'!$1:$8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2" l="1"/>
  <c r="H63" i="2"/>
  <c r="J62" i="2"/>
  <c r="H62" i="2"/>
  <c r="J61" i="2"/>
  <c r="J64" i="2" s="1"/>
  <c r="H61" i="2"/>
  <c r="H64" i="2" s="1"/>
  <c r="J55" i="2"/>
  <c r="H55" i="2"/>
  <c r="J54" i="2"/>
  <c r="H54" i="2"/>
  <c r="J53" i="2"/>
  <c r="J56" i="2" s="1"/>
  <c r="H53" i="2"/>
  <c r="H56" i="2" s="1"/>
  <c r="J47" i="2"/>
  <c r="H47" i="2"/>
  <c r="J46" i="2"/>
  <c r="H46" i="2"/>
  <c r="J45" i="2"/>
  <c r="J48" i="2" s="1"/>
  <c r="H45" i="2"/>
  <c r="H48" i="2" s="1"/>
  <c r="J39" i="2"/>
  <c r="H39" i="2"/>
  <c r="J38" i="2"/>
  <c r="H38" i="2"/>
  <c r="J37" i="2"/>
  <c r="J40" i="2" s="1"/>
  <c r="H37" i="2"/>
  <c r="H40" i="2" s="1"/>
  <c r="J31" i="2"/>
  <c r="H31" i="2"/>
  <c r="J30" i="2"/>
  <c r="H30" i="2"/>
  <c r="J29" i="2"/>
  <c r="J32" i="2" s="1"/>
  <c r="H29" i="2"/>
  <c r="H32" i="2" s="1"/>
  <c r="J23" i="2"/>
  <c r="H23" i="2"/>
  <c r="J22" i="2"/>
  <c r="H22" i="2"/>
  <c r="J21" i="2"/>
  <c r="J24" i="2" s="1"/>
  <c r="H21" i="2"/>
  <c r="H24" i="2" s="1"/>
  <c r="B63" i="5"/>
  <c r="B62" i="5"/>
  <c r="B61" i="5"/>
  <c r="B55" i="5"/>
  <c r="B54" i="5"/>
  <c r="B53" i="5"/>
  <c r="B47" i="5"/>
  <c r="B46" i="5"/>
  <c r="B48" i="5" s="1"/>
  <c r="B45" i="5"/>
  <c r="B39" i="5"/>
  <c r="B38" i="5"/>
  <c r="B37" i="5"/>
  <c r="B40" i="5" s="1"/>
  <c r="B31" i="5"/>
  <c r="B30" i="5"/>
  <c r="B29" i="5"/>
  <c r="B32" i="5" s="1"/>
  <c r="B23" i="5"/>
  <c r="B24" i="5" s="1"/>
  <c r="B22" i="5"/>
  <c r="B21" i="5"/>
  <c r="B64" i="5"/>
  <c r="B56" i="5"/>
  <c r="B63" i="4" l="1"/>
  <c r="B62" i="4"/>
  <c r="B61" i="4"/>
  <c r="B55" i="4"/>
  <c r="B54" i="4"/>
  <c r="B53" i="4"/>
  <c r="B47" i="4"/>
  <c r="B46" i="4"/>
  <c r="B45" i="4"/>
  <c r="B39" i="4"/>
  <c r="B38" i="4"/>
  <c r="B37" i="4"/>
  <c r="B31" i="4"/>
  <c r="B30" i="4"/>
  <c r="B29" i="4"/>
  <c r="B22" i="4"/>
  <c r="B24" i="4" s="1"/>
  <c r="B23" i="4"/>
  <c r="B21" i="4"/>
  <c r="B63" i="3"/>
  <c r="B62" i="3"/>
  <c r="B61" i="3"/>
  <c r="B55" i="3"/>
  <c r="B54" i="3"/>
  <c r="B53" i="3"/>
  <c r="B47" i="3"/>
  <c r="B46" i="3"/>
  <c r="B45" i="3"/>
  <c r="B39" i="3"/>
  <c r="B38" i="3"/>
  <c r="B37" i="3"/>
  <c r="B31" i="3"/>
  <c r="B30" i="3"/>
  <c r="B29" i="3"/>
  <c r="B23" i="3"/>
  <c r="B24" i="3" s="1"/>
  <c r="B22" i="3"/>
  <c r="B21" i="3"/>
  <c r="E14" i="6"/>
  <c r="E13" i="6"/>
  <c r="E12" i="6"/>
  <c r="C14" i="6"/>
  <c r="C13" i="6"/>
  <c r="C12" i="6"/>
  <c r="B40" i="3" l="1"/>
  <c r="B56" i="4"/>
  <c r="B64" i="4"/>
  <c r="B32" i="3"/>
  <c r="B64" i="3"/>
  <c r="B40" i="4"/>
  <c r="B48" i="3"/>
  <c r="B32" i="4"/>
  <c r="B48" i="4"/>
  <c r="B56" i="3"/>
  <c r="C15" i="6"/>
  <c r="E15" i="6"/>
  <c r="D14" i="6"/>
  <c r="B14" i="6"/>
  <c r="D13" i="6"/>
  <c r="B13" i="6"/>
  <c r="D12" i="6"/>
  <c r="B12" i="6"/>
  <c r="F63" i="5"/>
  <c r="D63" i="5"/>
  <c r="F62" i="5"/>
  <c r="D62" i="5"/>
  <c r="F61" i="5"/>
  <c r="D61" i="5"/>
  <c r="F55" i="5"/>
  <c r="D55" i="5"/>
  <c r="F54" i="5"/>
  <c r="D54" i="5"/>
  <c r="F53" i="5"/>
  <c r="F56" i="5" s="1"/>
  <c r="D53" i="5"/>
  <c r="F47" i="5"/>
  <c r="D47" i="5"/>
  <c r="F46" i="5"/>
  <c r="D46" i="5"/>
  <c r="F45" i="5"/>
  <c r="D45" i="5"/>
  <c r="D48" i="5" s="1"/>
  <c r="F39" i="5"/>
  <c r="D39" i="5"/>
  <c r="F38" i="5"/>
  <c r="D38" i="5"/>
  <c r="F37" i="5"/>
  <c r="D37" i="5"/>
  <c r="F31" i="5"/>
  <c r="D31" i="5"/>
  <c r="F30" i="5"/>
  <c r="D30" i="5"/>
  <c r="F29" i="5"/>
  <c r="D29" i="5"/>
  <c r="F23" i="5"/>
  <c r="D23" i="5"/>
  <c r="F22" i="5"/>
  <c r="D22" i="5"/>
  <c r="F21" i="5"/>
  <c r="F24" i="5" s="1"/>
  <c r="D21" i="5"/>
  <c r="E14" i="5"/>
  <c r="C14" i="5"/>
  <c r="B14" i="5"/>
  <c r="E13" i="5"/>
  <c r="C13" i="5"/>
  <c r="B13" i="5"/>
  <c r="E12" i="5"/>
  <c r="C12" i="5"/>
  <c r="B12" i="5"/>
  <c r="F63" i="4"/>
  <c r="D63" i="4"/>
  <c r="F62" i="4"/>
  <c r="D62" i="4"/>
  <c r="F61" i="4"/>
  <c r="D61" i="4"/>
  <c r="F55" i="4"/>
  <c r="D55" i="4"/>
  <c r="F54" i="4"/>
  <c r="D54" i="4"/>
  <c r="F53" i="4"/>
  <c r="D53" i="4"/>
  <c r="F47" i="4"/>
  <c r="D47" i="4"/>
  <c r="F46" i="4"/>
  <c r="D46" i="4"/>
  <c r="F45" i="4"/>
  <c r="D45" i="4"/>
  <c r="F39" i="4"/>
  <c r="D39" i="4"/>
  <c r="F38" i="4"/>
  <c r="D38" i="4"/>
  <c r="F37" i="4"/>
  <c r="D37" i="4"/>
  <c r="F31" i="4"/>
  <c r="D31" i="4"/>
  <c r="F30" i="4"/>
  <c r="D30" i="4"/>
  <c r="F29" i="4"/>
  <c r="D29" i="4"/>
  <c r="F23" i="4"/>
  <c r="D23" i="4"/>
  <c r="F22" i="4"/>
  <c r="D22" i="4"/>
  <c r="F21" i="4"/>
  <c r="D21" i="4"/>
  <c r="E14" i="4"/>
  <c r="C14" i="4"/>
  <c r="B14" i="4"/>
  <c r="E13" i="4"/>
  <c r="C13" i="4"/>
  <c r="B13" i="4"/>
  <c r="E12" i="4"/>
  <c r="C12" i="4"/>
  <c r="B12" i="4"/>
  <c r="E14" i="3"/>
  <c r="C14" i="3"/>
  <c r="B14" i="3"/>
  <c r="E13" i="3"/>
  <c r="C13" i="3"/>
  <c r="B13" i="3"/>
  <c r="E12" i="3"/>
  <c r="C12" i="3"/>
  <c r="B12" i="3"/>
  <c r="F48" i="5" l="1"/>
  <c r="F48" i="4"/>
  <c r="D24" i="4"/>
  <c r="F56" i="4"/>
  <c r="D56" i="4"/>
  <c r="F14" i="6"/>
  <c r="F12" i="6"/>
  <c r="F13" i="6"/>
  <c r="D40" i="5"/>
  <c r="D24" i="5"/>
  <c r="B15" i="6"/>
  <c r="D15" i="6"/>
  <c r="B15" i="5"/>
  <c r="F40" i="5"/>
  <c r="D64" i="5"/>
  <c r="C15" i="5"/>
  <c r="D13" i="5" s="1"/>
  <c r="F32" i="5"/>
  <c r="F64" i="5"/>
  <c r="E15" i="5"/>
  <c r="F14" i="5" s="1"/>
  <c r="D32" i="5"/>
  <c r="D56" i="5"/>
  <c r="D48" i="4"/>
  <c r="F40" i="4"/>
  <c r="B15" i="4"/>
  <c r="D40" i="4"/>
  <c r="C15" i="4"/>
  <c r="D13" i="4" s="1"/>
  <c r="F32" i="4"/>
  <c r="F64" i="4"/>
  <c r="F24" i="4"/>
  <c r="E15" i="4"/>
  <c r="F12" i="4" s="1"/>
  <c r="D32" i="4"/>
  <c r="D64" i="4"/>
  <c r="C15" i="3"/>
  <c r="D12" i="3" s="1"/>
  <c r="B15" i="3"/>
  <c r="E15" i="3"/>
  <c r="F14" i="3" s="1"/>
  <c r="F13" i="4" l="1"/>
  <c r="F14" i="4"/>
  <c r="F15" i="6"/>
  <c r="F13" i="5"/>
  <c r="F12" i="5"/>
  <c r="D12" i="5"/>
  <c r="D14" i="5"/>
  <c r="D14" i="4"/>
  <c r="D12" i="4"/>
  <c r="D14" i="3"/>
  <c r="F13" i="3"/>
  <c r="D13" i="3"/>
  <c r="F12" i="3"/>
  <c r="F15" i="4" l="1"/>
  <c r="F15" i="5"/>
  <c r="D15" i="4"/>
  <c r="D15" i="3"/>
  <c r="D15" i="5"/>
  <c r="F15" i="3"/>
  <c r="G14" i="2" l="1"/>
  <c r="I14" i="2" l="1"/>
  <c r="I13" i="2"/>
  <c r="I12" i="2"/>
  <c r="I15" i="2" l="1"/>
  <c r="J13" i="2" s="1"/>
  <c r="B12" i="2"/>
  <c r="C12" i="2"/>
  <c r="D12" i="2"/>
  <c r="E12" i="2"/>
  <c r="B13" i="2"/>
  <c r="C13" i="2"/>
  <c r="D13" i="2"/>
  <c r="E13" i="2"/>
  <c r="B14" i="2"/>
  <c r="C14" i="2"/>
  <c r="D14" i="2"/>
  <c r="E14" i="2"/>
  <c r="E15" i="2" l="1"/>
  <c r="D15" i="2"/>
  <c r="J12" i="2"/>
  <c r="J14" i="2"/>
  <c r="C15" i="2"/>
  <c r="B15" i="2"/>
  <c r="G13" i="2" l="1"/>
  <c r="G12" i="2"/>
  <c r="G15" i="2" l="1"/>
  <c r="H14" i="2" s="1"/>
  <c r="J15" i="2"/>
  <c r="F13" i="2"/>
  <c r="F14" i="2"/>
  <c r="F12" i="2"/>
  <c r="H13" i="2" l="1"/>
  <c r="H12" i="2"/>
  <c r="F15" i="2"/>
  <c r="H15" i="2" l="1"/>
</calcChain>
</file>

<file path=xl/sharedStrings.xml><?xml version="1.0" encoding="utf-8"?>
<sst xmlns="http://schemas.openxmlformats.org/spreadsheetml/2006/main" count="590" uniqueCount="44">
  <si>
    <t>%</t>
  </si>
  <si>
    <t xml:space="preserve"> </t>
  </si>
  <si>
    <t>Other funds</t>
  </si>
  <si>
    <t>TOTAL</t>
  </si>
  <si>
    <t>Net Assets</t>
  </si>
  <si>
    <t>All types of funds</t>
  </si>
  <si>
    <t>Equity funds</t>
  </si>
  <si>
    <t>Balanced funds</t>
  </si>
  <si>
    <t>Long term fixed income funds</t>
  </si>
  <si>
    <t>Short term fixed income funds</t>
  </si>
  <si>
    <t>Hedge funds</t>
  </si>
  <si>
    <t xml:space="preserve">Number </t>
  </si>
  <si>
    <t>of funds</t>
  </si>
  <si>
    <t>Number</t>
  </si>
  <si>
    <t>of funds %</t>
  </si>
  <si>
    <t>About the statistics</t>
  </si>
  <si>
    <t>(A fund can only belong to one category.)</t>
  </si>
  <si>
    <t xml:space="preserve">the monthly statistics have a slightly better coverage than the quarterly one. </t>
  </si>
  <si>
    <t xml:space="preserve">Discrepancies between the Association’s monthly and quarterly statistics are usually due to the fact that </t>
  </si>
  <si>
    <t xml:space="preserve">The figures show fund savings in Sweden for funds marketed in Sweden by fund companies </t>
  </si>
  <si>
    <t>that are members of Fondbolagens förening. For premium pension savings, the statistics also includes funds managed by non-members.</t>
  </si>
  <si>
    <t>The figures show net sales, assets and number of funds broken down by fund type and the following categories:</t>
  </si>
  <si>
    <t>Both Sweden- and foreign-domiciled funds are included. The statistics show fund sales in Sweden, while sales abroad are excluded.</t>
  </si>
  <si>
    <t>Funds with sustainable investment as its objective (article 9)</t>
  </si>
  <si>
    <t>Funds that promote environmental or social characteristics (article 8)</t>
  </si>
  <si>
    <t xml:space="preserve">Funds with sustainable investment as its objective (article 9): Funds that are SFDR article 9-funds according to the fund company. </t>
  </si>
  <si>
    <t xml:space="preserve">Funds that promote environmental or social characteristics (article 8): Funds that are SFDR article 8-funds according to the fund company. </t>
  </si>
  <si>
    <t>Other funds: Funds that are neither article 8 nor article 9.</t>
  </si>
  <si>
    <t>Förm.</t>
  </si>
  <si>
    <t>Antal</t>
  </si>
  <si>
    <t>fonder %</t>
  </si>
  <si>
    <t>Fund savings by sustainability declaration and fund type 2022q3 (MSEK)</t>
  </si>
  <si>
    <t>Assets</t>
  </si>
  <si>
    <t>sum</t>
  </si>
  <si>
    <t>Fund savings by sustainability declaration and fund type 2023 (MSEK)</t>
  </si>
  <si>
    <t>Net sales</t>
  </si>
  <si>
    <t>Fund savings by sustainability declaration and fund type 2023q1 (MSEK)</t>
  </si>
  <si>
    <t>Fund savings by sustainability declaration and fund type 2023q2 (MSEK)</t>
  </si>
  <si>
    <t>Fund savings by sustainability declaration and fund type 2023q4 (MSEK)</t>
  </si>
  <si>
    <t>q1</t>
  </si>
  <si>
    <t>q2</t>
  </si>
  <si>
    <t>q3</t>
  </si>
  <si>
    <t>q4</t>
  </si>
  <si>
    <t>fonder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</si>
</sst>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0" fontId="4" fillId="0" borderId="0" xfId="0" applyFont="1"/>
    <xf numFmtId="3" fontId="1" fillId="0" borderId="0" xfId="0" applyNumberFormat="1" applyFont="1"/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0" fontId="1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3" fontId="1" fillId="0" borderId="5" xfId="1" applyNumberFormat="1" applyFont="1" applyBorder="1"/>
    <xf numFmtId="3" fontId="3" fillId="0" borderId="5" xfId="1" applyNumberFormat="1" applyFont="1" applyBorder="1"/>
    <xf numFmtId="3" fontId="1" fillId="0" borderId="6" xfId="1" applyNumberFormat="1" applyFont="1" applyBorder="1"/>
    <xf numFmtId="3" fontId="3" fillId="0" borderId="6" xfId="1" applyNumberFormat="1" applyFont="1" applyBorder="1"/>
    <xf numFmtId="3" fontId="3" fillId="0" borderId="3" xfId="1" applyNumberFormat="1" applyFont="1" applyBorder="1"/>
    <xf numFmtId="0" fontId="1" fillId="0" borderId="7" xfId="1" applyFont="1" applyBorder="1"/>
    <xf numFmtId="0" fontId="1" fillId="0" borderId="8" xfId="1" applyFont="1" applyBorder="1"/>
    <xf numFmtId="3" fontId="1" fillId="0" borderId="9" xfId="1" applyNumberFormat="1" applyFont="1" applyBorder="1"/>
    <xf numFmtId="3" fontId="1" fillId="0" borderId="10" xfId="1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Normal 2" xfId="1" xr:uid="{39309DD4-2F4C-4DF3-8653-26A490D0AF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390525</xdr:colOff>
      <xdr:row>5</xdr:row>
      <xdr:rowOff>9525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82CF80-E54C-4FE1-96C7-69D4D321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576057-0303-436D-98BE-8F8A3BC4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E4F7F8-F462-4640-8553-F80D7A5C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D22C038-37F0-4791-ACCB-EABF4C865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zoomScaleNormal="100" zoomScaleSheetLayoutView="100" workbookViewId="0">
      <selection activeCell="A6" sqref="A6"/>
    </sheetView>
  </sheetViews>
  <sheetFormatPr defaultColWidth="9.140625" defaultRowHeight="10.5" x14ac:dyDescent="0.15"/>
  <cols>
    <col min="1" max="1" width="31.140625" style="1" customWidth="1"/>
    <col min="2" max="6" width="11" style="1" customWidth="1"/>
    <col min="7" max="7" width="11.85546875" style="1" bestFit="1" customWidth="1"/>
    <col min="8" max="8" width="10.7109375" style="1" customWidth="1"/>
    <col min="9" max="9" width="8.85546875" style="1" bestFit="1" customWidth="1"/>
    <col min="10" max="10" width="11.140625" style="1" bestFit="1" customWidth="1"/>
    <col min="11" max="16384" width="9.140625" style="1"/>
  </cols>
  <sheetData>
    <row r="1" spans="1:15" ht="10.5" customHeight="1" x14ac:dyDescent="0.15"/>
    <row r="2" spans="1:15" ht="10.5" customHeight="1" x14ac:dyDescent="0.15"/>
    <row r="3" spans="1:15" ht="10.5" customHeight="1" x14ac:dyDescent="0.15">
      <c r="A3" s="2" t="s">
        <v>1</v>
      </c>
    </row>
    <row r="4" spans="1:15" ht="10.5" customHeight="1" x14ac:dyDescent="0.15">
      <c r="A4" s="2"/>
    </row>
    <row r="5" spans="1:15" ht="10.5" customHeight="1" x14ac:dyDescent="0.15">
      <c r="A5" s="2"/>
    </row>
    <row r="6" spans="1:15" ht="10.5" customHeight="1" x14ac:dyDescent="0.15">
      <c r="A6" s="2"/>
      <c r="B6" s="2"/>
    </row>
    <row r="7" spans="1:15" ht="12.75" x14ac:dyDescent="0.2">
      <c r="A7" s="22" t="s">
        <v>34</v>
      </c>
      <c r="B7" s="2"/>
    </row>
    <row r="8" spans="1:15" ht="10.5" customHeight="1" x14ac:dyDescent="0.15"/>
    <row r="9" spans="1:15" ht="12" customHeight="1" x14ac:dyDescent="0.15">
      <c r="A9" s="3" t="s">
        <v>5</v>
      </c>
    </row>
    <row r="10" spans="1:15" ht="12" customHeight="1" x14ac:dyDescent="0.2">
      <c r="A10" s="4"/>
      <c r="B10" s="45" t="s">
        <v>35</v>
      </c>
      <c r="C10" s="46"/>
      <c r="D10" s="46"/>
      <c r="E10" s="47"/>
      <c r="F10" s="6" t="s">
        <v>35</v>
      </c>
      <c r="G10" s="6" t="s">
        <v>4</v>
      </c>
      <c r="H10" s="5" t="s">
        <v>4</v>
      </c>
      <c r="I10" s="6" t="s">
        <v>11</v>
      </c>
      <c r="J10" s="5" t="s">
        <v>13</v>
      </c>
    </row>
    <row r="11" spans="1:15" ht="12" customHeight="1" x14ac:dyDescent="0.15">
      <c r="A11" s="7"/>
      <c r="B11" s="8" t="s">
        <v>39</v>
      </c>
      <c r="C11" s="8" t="s">
        <v>40</v>
      </c>
      <c r="D11" s="8" t="s">
        <v>41</v>
      </c>
      <c r="E11" s="8" t="s">
        <v>42</v>
      </c>
      <c r="F11" s="9" t="s">
        <v>33</v>
      </c>
      <c r="G11" s="21">
        <v>45291</v>
      </c>
      <c r="H11" s="8" t="s">
        <v>0</v>
      </c>
      <c r="I11" s="21" t="s">
        <v>12</v>
      </c>
      <c r="J11" s="8" t="s">
        <v>14</v>
      </c>
    </row>
    <row r="12" spans="1:15" ht="23.25" customHeight="1" x14ac:dyDescent="0.15">
      <c r="A12" s="27" t="s">
        <v>23</v>
      </c>
      <c r="B12" s="17">
        <f t="shared" ref="B12:E14" si="0">+B21+B29+B37+B45+B53+B61</f>
        <v>505.51000000000022</v>
      </c>
      <c r="C12" s="17">
        <f t="shared" si="0"/>
        <v>5830.98</v>
      </c>
      <c r="D12" s="17">
        <f t="shared" si="0"/>
        <v>3531.7200000000016</v>
      </c>
      <c r="E12" s="17">
        <f t="shared" si="0"/>
        <v>-516.94999999999857</v>
      </c>
      <c r="F12" s="19">
        <f>SUM(B12:E12)</f>
        <v>9351.260000000002</v>
      </c>
      <c r="G12" s="17">
        <f>+G21+G29+G37+G45+G53+G61</f>
        <v>225324.72000000003</v>
      </c>
      <c r="H12" s="10">
        <f>G12/$G$15*100</f>
        <v>3.3028713112257537</v>
      </c>
      <c r="I12" s="17">
        <f>+I21+I29+I37+I45+I53+I61</f>
        <v>76</v>
      </c>
      <c r="J12" s="10">
        <f>I12/$I$15*100</f>
        <v>6.1142397425583264</v>
      </c>
      <c r="L12" s="23"/>
      <c r="M12" s="23"/>
      <c r="N12" s="23"/>
      <c r="O12" s="23"/>
    </row>
    <row r="13" spans="1:15" ht="23.25" customHeight="1" x14ac:dyDescent="0.15">
      <c r="A13" s="27" t="s">
        <v>24</v>
      </c>
      <c r="B13" s="17">
        <f t="shared" si="0"/>
        <v>28298.440000000006</v>
      </c>
      <c r="C13" s="17">
        <f t="shared" si="0"/>
        <v>33790.630000000005</v>
      </c>
      <c r="D13" s="17">
        <f t="shared" si="0"/>
        <v>-1379.520000000007</v>
      </c>
      <c r="E13" s="17">
        <f t="shared" si="0"/>
        <v>48086.420000000006</v>
      </c>
      <c r="F13" s="19">
        <f t="shared" ref="F13:F14" si="1">SUM(B13:E13)</f>
        <v>108795.97</v>
      </c>
      <c r="G13" s="17">
        <f>+G22+G30+G38+G46+G54+G62</f>
        <v>6281497.96</v>
      </c>
      <c r="H13" s="10">
        <f t="shared" ref="H13:H14" si="2">G13/$G$15*100</f>
        <v>92.075913391158736</v>
      </c>
      <c r="I13" s="17">
        <f>+I22+I30+I38+I46+I54+I62</f>
        <v>912</v>
      </c>
      <c r="J13" s="10">
        <f>I13/$I$15*100</f>
        <v>73.37087691069992</v>
      </c>
      <c r="L13" s="23"/>
      <c r="M13" s="23"/>
      <c r="N13" s="23"/>
      <c r="O13" s="23"/>
    </row>
    <row r="14" spans="1:15" ht="12" customHeight="1" x14ac:dyDescent="0.15">
      <c r="A14" s="26" t="s">
        <v>2</v>
      </c>
      <c r="B14" s="20">
        <f t="shared" si="0"/>
        <v>-4203.1899999999996</v>
      </c>
      <c r="C14" s="20">
        <f t="shared" si="0"/>
        <v>-1807.8699999999994</v>
      </c>
      <c r="D14" s="20">
        <f t="shared" si="0"/>
        <v>2882.08</v>
      </c>
      <c r="E14" s="20">
        <f t="shared" si="0"/>
        <v>575.8899999999993</v>
      </c>
      <c r="F14" s="24">
        <f t="shared" si="1"/>
        <v>-2553.09</v>
      </c>
      <c r="G14" s="20">
        <f>+G23+G31+G39+G47+G55+G63</f>
        <v>315263.27999999997</v>
      </c>
      <c r="H14" s="11">
        <f t="shared" si="2"/>
        <v>4.6212152976155103</v>
      </c>
      <c r="I14" s="20">
        <f>+I23+I31+I39+I47+I55+I63</f>
        <v>255</v>
      </c>
      <c r="J14" s="11">
        <f>I14/$I$15*100</f>
        <v>20.514883346741755</v>
      </c>
      <c r="L14" s="23"/>
      <c r="M14" s="23"/>
      <c r="N14" s="23"/>
      <c r="O14" s="23"/>
    </row>
    <row r="15" spans="1:15" ht="12" customHeight="1" x14ac:dyDescent="0.15">
      <c r="A15" s="12" t="s">
        <v>3</v>
      </c>
      <c r="B15" s="13">
        <f>SUM(B12:B14)</f>
        <v>24600.760000000006</v>
      </c>
      <c r="C15" s="13">
        <f t="shared" ref="C15:J15" si="3">SUM(C12:C14)</f>
        <v>37813.74</v>
      </c>
      <c r="D15" s="13">
        <f t="shared" si="3"/>
        <v>5034.2799999999943</v>
      </c>
      <c r="E15" s="13">
        <f t="shared" si="3"/>
        <v>48145.360000000008</v>
      </c>
      <c r="F15" s="13">
        <f t="shared" si="3"/>
        <v>115594.14000000001</v>
      </c>
      <c r="G15" s="13">
        <f t="shared" si="3"/>
        <v>6822085.96</v>
      </c>
      <c r="H15" s="13">
        <f t="shared" si="3"/>
        <v>100</v>
      </c>
      <c r="I15" s="13">
        <f t="shared" si="3"/>
        <v>1243</v>
      </c>
      <c r="J15" s="13">
        <f t="shared" si="3"/>
        <v>100</v>
      </c>
    </row>
    <row r="16" spans="1:15" ht="12" customHeight="1" thickBot="1" x14ac:dyDescent="0.2">
      <c r="A16" s="14"/>
      <c r="B16" s="14"/>
      <c r="C16" s="14"/>
      <c r="D16" s="14"/>
      <c r="E16" s="14"/>
      <c r="F16" s="14"/>
      <c r="G16" s="14"/>
      <c r="H16" s="15"/>
      <c r="I16" s="14"/>
      <c r="J16" s="15"/>
    </row>
    <row r="17" spans="1:10" ht="10.5" customHeight="1" x14ac:dyDescent="0.15">
      <c r="A17" s="16"/>
      <c r="B17" s="16"/>
      <c r="C17" s="16"/>
      <c r="D17" s="16"/>
      <c r="E17" s="16"/>
      <c r="F17" s="16"/>
      <c r="G17" s="16"/>
      <c r="I17" s="16"/>
    </row>
    <row r="18" spans="1:10" ht="12" customHeight="1" x14ac:dyDescent="0.15">
      <c r="A18" s="3" t="s">
        <v>6</v>
      </c>
    </row>
    <row r="19" spans="1:10" ht="12" customHeight="1" x14ac:dyDescent="0.2">
      <c r="A19" s="4"/>
      <c r="B19" s="45" t="s">
        <v>35</v>
      </c>
      <c r="C19" s="46"/>
      <c r="D19" s="46"/>
      <c r="E19" s="47"/>
      <c r="F19" s="6" t="s">
        <v>35</v>
      </c>
      <c r="G19" s="6" t="s">
        <v>4</v>
      </c>
      <c r="H19" s="5" t="s">
        <v>4</v>
      </c>
      <c r="I19" s="6" t="s">
        <v>11</v>
      </c>
      <c r="J19" s="5" t="s">
        <v>13</v>
      </c>
    </row>
    <row r="20" spans="1:10" ht="12" customHeight="1" x14ac:dyDescent="0.15">
      <c r="A20" s="7"/>
      <c r="B20" s="8" t="s">
        <v>39</v>
      </c>
      <c r="C20" s="8" t="s">
        <v>40</v>
      </c>
      <c r="D20" s="8" t="s">
        <v>41</v>
      </c>
      <c r="E20" s="8" t="s">
        <v>42</v>
      </c>
      <c r="F20" s="9" t="s">
        <v>33</v>
      </c>
      <c r="G20" s="21">
        <v>45291</v>
      </c>
      <c r="H20" s="8" t="s">
        <v>0</v>
      </c>
      <c r="I20" s="21" t="s">
        <v>12</v>
      </c>
      <c r="J20" s="8" t="s">
        <v>14</v>
      </c>
    </row>
    <row r="21" spans="1:10" ht="23.25" customHeight="1" x14ac:dyDescent="0.15">
      <c r="A21" s="27" t="s">
        <v>23</v>
      </c>
      <c r="B21" s="17">
        <v>811.88000000000011</v>
      </c>
      <c r="C21" s="17">
        <v>4530.8099999999995</v>
      </c>
      <c r="D21" s="17">
        <v>3127.9700000000012</v>
      </c>
      <c r="E21" s="18">
        <v>-1020.3499999999985</v>
      </c>
      <c r="F21" s="19">
        <v>7450.3100000000013</v>
      </c>
      <c r="G21" s="18">
        <v>198075.81</v>
      </c>
      <c r="H21" s="17">
        <f>G21/$G$24*100</f>
        <v>4.3679558165925014</v>
      </c>
      <c r="I21" s="18">
        <v>54</v>
      </c>
      <c r="J21" s="17">
        <f>I21/$I$24*100</f>
        <v>7.4792243767313016</v>
      </c>
    </row>
    <row r="22" spans="1:10" ht="23.25" customHeight="1" x14ac:dyDescent="0.15">
      <c r="A22" s="27" t="s">
        <v>24</v>
      </c>
      <c r="B22" s="17">
        <v>31333.020000000004</v>
      </c>
      <c r="C22" s="17">
        <v>37399.510000000009</v>
      </c>
      <c r="D22" s="17">
        <v>402.83999999999651</v>
      </c>
      <c r="E22" s="18">
        <v>22968.410000000003</v>
      </c>
      <c r="F22" s="19">
        <v>92103.780000000013</v>
      </c>
      <c r="G22" s="18">
        <v>4133648.92</v>
      </c>
      <c r="H22" s="17">
        <f>G22/$G$24*100</f>
        <v>91.154976692334671</v>
      </c>
      <c r="I22" s="18">
        <v>543</v>
      </c>
      <c r="J22" s="17">
        <f>I22/$I$24*100</f>
        <v>75.20775623268699</v>
      </c>
    </row>
    <row r="23" spans="1:10" ht="12" customHeight="1" x14ac:dyDescent="0.15">
      <c r="A23" s="26" t="s">
        <v>2</v>
      </c>
      <c r="B23" s="20">
        <v>502.90999999999985</v>
      </c>
      <c r="C23" s="20">
        <v>128.01000000000022</v>
      </c>
      <c r="D23" s="20">
        <v>3978.7699999999995</v>
      </c>
      <c r="E23" s="25">
        <v>3894.5899999999992</v>
      </c>
      <c r="F23" s="24">
        <v>8504.2799999999988</v>
      </c>
      <c r="G23" s="25">
        <v>203023.75</v>
      </c>
      <c r="H23" s="20">
        <f>G23/$G$24*100</f>
        <v>4.4770674910728463</v>
      </c>
      <c r="I23" s="25">
        <v>125</v>
      </c>
      <c r="J23" s="20">
        <f>I23/$I$24*100</f>
        <v>17.313019390581719</v>
      </c>
    </row>
    <row r="24" spans="1:10" ht="12" customHeight="1" x14ac:dyDescent="0.15">
      <c r="A24" s="12" t="s">
        <v>3</v>
      </c>
      <c r="B24" s="28">
        <v>32647.810000000005</v>
      </c>
      <c r="C24" s="28">
        <v>42058.330000000009</v>
      </c>
      <c r="D24" s="28">
        <v>7509.5799999999972</v>
      </c>
      <c r="E24" s="28">
        <v>25842.650000000005</v>
      </c>
      <c r="F24" s="28">
        <v>108058.37000000002</v>
      </c>
      <c r="G24" s="28">
        <v>4534748.4799999995</v>
      </c>
      <c r="H24" s="28">
        <f t="shared" ref="H24" si="4">SUM(H21:H23)</f>
        <v>100.00000000000001</v>
      </c>
      <c r="I24" s="28">
        <v>722</v>
      </c>
      <c r="J24" s="28">
        <f t="shared" ref="J24" si="5">SUM(J21:J23)</f>
        <v>100</v>
      </c>
    </row>
    <row r="25" spans="1:10" ht="12" customHeight="1" x14ac:dyDescent="0.15">
      <c r="A25" s="16"/>
    </row>
    <row r="26" spans="1:10" ht="12" customHeight="1" x14ac:dyDescent="0.15">
      <c r="A26" s="3" t="s">
        <v>7</v>
      </c>
    </row>
    <row r="27" spans="1:10" ht="12" customHeight="1" x14ac:dyDescent="0.2">
      <c r="A27" s="4"/>
      <c r="B27" s="45" t="s">
        <v>35</v>
      </c>
      <c r="C27" s="46"/>
      <c r="D27" s="46"/>
      <c r="E27" s="47"/>
      <c r="F27" s="6" t="s">
        <v>35</v>
      </c>
      <c r="G27" s="6" t="s">
        <v>4</v>
      </c>
      <c r="H27" s="5" t="s">
        <v>4</v>
      </c>
      <c r="I27" s="6" t="s">
        <v>11</v>
      </c>
      <c r="J27" s="5" t="s">
        <v>13</v>
      </c>
    </row>
    <row r="28" spans="1:10" ht="12" customHeight="1" x14ac:dyDescent="0.15">
      <c r="A28" s="7"/>
      <c r="B28" s="8" t="s">
        <v>39</v>
      </c>
      <c r="C28" s="8" t="s">
        <v>40</v>
      </c>
      <c r="D28" s="8" t="s">
        <v>41</v>
      </c>
      <c r="E28" s="8" t="s">
        <v>42</v>
      </c>
      <c r="F28" s="9" t="s">
        <v>33</v>
      </c>
      <c r="G28" s="21">
        <v>45291</v>
      </c>
      <c r="H28" s="8" t="s">
        <v>0</v>
      </c>
      <c r="I28" s="21" t="s">
        <v>12</v>
      </c>
      <c r="J28" s="8" t="s">
        <v>14</v>
      </c>
    </row>
    <row r="29" spans="1:10" ht="23.25" customHeight="1" x14ac:dyDescent="0.15">
      <c r="A29" s="27" t="s">
        <v>23</v>
      </c>
      <c r="B29" s="17">
        <v>-89.26</v>
      </c>
      <c r="C29" s="17">
        <v>8.2800000000000011</v>
      </c>
      <c r="D29" s="17">
        <v>-85.7</v>
      </c>
      <c r="E29" s="18">
        <v>-25.260000000000005</v>
      </c>
      <c r="F29" s="19">
        <v>-191.94</v>
      </c>
      <c r="G29" s="18">
        <v>6071.7</v>
      </c>
      <c r="H29" s="17">
        <f>+G29/$G$32*100</f>
        <v>0.44112700353535855</v>
      </c>
      <c r="I29" s="18">
        <v>2</v>
      </c>
      <c r="J29" s="17">
        <f>+I29/$I$32*100</f>
        <v>0.89285714285714279</v>
      </c>
    </row>
    <row r="30" spans="1:10" ht="23.25" customHeight="1" x14ac:dyDescent="0.15">
      <c r="A30" s="27" t="s">
        <v>24</v>
      </c>
      <c r="B30" s="17">
        <v>-6559.7400000000016</v>
      </c>
      <c r="C30" s="17">
        <v>242.66999999999825</v>
      </c>
      <c r="D30" s="17">
        <v>-4871.4900000000016</v>
      </c>
      <c r="E30" s="18">
        <v>1333.6200000000026</v>
      </c>
      <c r="F30" s="19">
        <v>-9854.9400000000023</v>
      </c>
      <c r="G30" s="18">
        <v>1353486.29</v>
      </c>
      <c r="H30" s="17">
        <f>+G30/$G$32*100</f>
        <v>98.33479115138914</v>
      </c>
      <c r="I30" s="18">
        <v>173</v>
      </c>
      <c r="J30" s="17">
        <f>+I30/$I$32*100</f>
        <v>77.232142857142861</v>
      </c>
    </row>
    <row r="31" spans="1:10" ht="12" customHeight="1" x14ac:dyDescent="0.15">
      <c r="A31" s="26" t="s">
        <v>2</v>
      </c>
      <c r="B31" s="20">
        <v>60.790000000000077</v>
      </c>
      <c r="C31" s="20">
        <v>17.789999999999964</v>
      </c>
      <c r="D31" s="20">
        <v>-140.13999999999999</v>
      </c>
      <c r="E31" s="25">
        <v>-234.75</v>
      </c>
      <c r="F31" s="24">
        <v>-296.30999999999995</v>
      </c>
      <c r="G31" s="25">
        <v>16848.34</v>
      </c>
      <c r="H31" s="20">
        <f>+G31/$G$32*100</f>
        <v>1.2240818450755018</v>
      </c>
      <c r="I31" s="25">
        <v>49</v>
      </c>
      <c r="J31" s="20">
        <f>+I31/$I$32*100</f>
        <v>21.875</v>
      </c>
    </row>
    <row r="32" spans="1:10" ht="12" customHeight="1" x14ac:dyDescent="0.15">
      <c r="A32" s="12" t="s">
        <v>3</v>
      </c>
      <c r="B32" s="28">
        <v>-6588.2100000000019</v>
      </c>
      <c r="C32" s="28">
        <v>268.73999999999819</v>
      </c>
      <c r="D32" s="28">
        <v>-5097.3300000000017</v>
      </c>
      <c r="E32" s="28">
        <v>1073.6100000000026</v>
      </c>
      <c r="F32" s="28">
        <v>-10343.190000000004</v>
      </c>
      <c r="G32" s="28">
        <v>1376406.33</v>
      </c>
      <c r="H32" s="28">
        <f t="shared" ref="H32" si="6">SUM(H29:H31)</f>
        <v>100</v>
      </c>
      <c r="I32" s="28">
        <v>224</v>
      </c>
      <c r="J32" s="28">
        <f t="shared" ref="J32" si="7">SUM(J29:J31)</f>
        <v>100</v>
      </c>
    </row>
    <row r="33" spans="1:10" ht="12" customHeight="1" x14ac:dyDescent="0.15">
      <c r="A33" s="16"/>
    </row>
    <row r="34" spans="1:10" ht="12" customHeight="1" x14ac:dyDescent="0.15">
      <c r="A34" s="3" t="s">
        <v>8</v>
      </c>
    </row>
    <row r="35" spans="1:10" ht="12" customHeight="1" x14ac:dyDescent="0.2">
      <c r="A35" s="4"/>
      <c r="B35" s="45" t="s">
        <v>35</v>
      </c>
      <c r="C35" s="46"/>
      <c r="D35" s="46"/>
      <c r="E35" s="47"/>
      <c r="F35" s="6" t="s">
        <v>35</v>
      </c>
      <c r="G35" s="6" t="s">
        <v>4</v>
      </c>
      <c r="H35" s="5" t="s">
        <v>4</v>
      </c>
      <c r="I35" s="6" t="s">
        <v>11</v>
      </c>
      <c r="J35" s="5" t="s">
        <v>13</v>
      </c>
    </row>
    <row r="36" spans="1:10" ht="12" customHeight="1" x14ac:dyDescent="0.15">
      <c r="A36" s="7"/>
      <c r="B36" s="8" t="s">
        <v>39</v>
      </c>
      <c r="C36" s="8" t="s">
        <v>40</v>
      </c>
      <c r="D36" s="8" t="s">
        <v>41</v>
      </c>
      <c r="E36" s="8" t="s">
        <v>42</v>
      </c>
      <c r="F36" s="9" t="s">
        <v>33</v>
      </c>
      <c r="G36" s="21">
        <v>45291</v>
      </c>
      <c r="H36" s="8" t="s">
        <v>0</v>
      </c>
      <c r="I36" s="21" t="s">
        <v>12</v>
      </c>
      <c r="J36" s="8" t="s">
        <v>14</v>
      </c>
    </row>
    <row r="37" spans="1:10" ht="23.25" customHeight="1" x14ac:dyDescent="0.15">
      <c r="A37" s="27" t="s">
        <v>23</v>
      </c>
      <c r="B37" s="17">
        <v>-467.1099999999999</v>
      </c>
      <c r="C37" s="17">
        <v>790.71</v>
      </c>
      <c r="D37" s="17">
        <v>208.33999999999992</v>
      </c>
      <c r="E37" s="18">
        <v>312.01</v>
      </c>
      <c r="F37" s="19">
        <v>843.95</v>
      </c>
      <c r="G37" s="18">
        <v>18337.330000000002</v>
      </c>
      <c r="H37" s="17">
        <f>+G37/$G$40*100</f>
        <v>3.1873917623857757</v>
      </c>
      <c r="I37" s="18">
        <v>15</v>
      </c>
      <c r="J37" s="17">
        <f>+I37/$I$40*100</f>
        <v>7.6142131979695442</v>
      </c>
    </row>
    <row r="38" spans="1:10" ht="23.25" customHeight="1" x14ac:dyDescent="0.15">
      <c r="A38" s="27" t="s">
        <v>24</v>
      </c>
      <c r="B38" s="17">
        <v>12698.93</v>
      </c>
      <c r="C38" s="17">
        <v>6245.84</v>
      </c>
      <c r="D38" s="17">
        <v>5835.3399999999983</v>
      </c>
      <c r="E38" s="18">
        <v>29860.400000000001</v>
      </c>
      <c r="F38" s="19">
        <v>54640.51</v>
      </c>
      <c r="G38" s="18">
        <v>502383.88</v>
      </c>
      <c r="H38" s="17">
        <f>+G38/$G$40*100</f>
        <v>87.324285523977807</v>
      </c>
      <c r="I38" s="18">
        <v>140</v>
      </c>
      <c r="J38" s="17">
        <f>+I38/$I$40*100</f>
        <v>71.065989847715741</v>
      </c>
    </row>
    <row r="39" spans="1:10" ht="12" customHeight="1" x14ac:dyDescent="0.15">
      <c r="A39" s="26" t="s">
        <v>2</v>
      </c>
      <c r="B39" s="20">
        <v>-1631.5699999999997</v>
      </c>
      <c r="C39" s="20">
        <v>-335.79999999999973</v>
      </c>
      <c r="D39" s="20">
        <v>-420.95999999999981</v>
      </c>
      <c r="E39" s="25">
        <v>-1524.08</v>
      </c>
      <c r="F39" s="24">
        <v>-3912.4099999999989</v>
      </c>
      <c r="G39" s="25">
        <v>54587.11</v>
      </c>
      <c r="H39" s="20">
        <f>+G39/$G$40*100</f>
        <v>9.4883227136364017</v>
      </c>
      <c r="I39" s="25">
        <v>42</v>
      </c>
      <c r="J39" s="20">
        <f>+I39/$I$40*100</f>
        <v>21.319796954314722</v>
      </c>
    </row>
    <row r="40" spans="1:10" ht="12" customHeight="1" x14ac:dyDescent="0.15">
      <c r="A40" s="12" t="s">
        <v>3</v>
      </c>
      <c r="B40" s="28">
        <v>10600.25</v>
      </c>
      <c r="C40" s="28">
        <v>6700.75</v>
      </c>
      <c r="D40" s="28">
        <v>5622.7199999999984</v>
      </c>
      <c r="E40" s="28">
        <v>28648.33</v>
      </c>
      <c r="F40" s="28">
        <v>51572.05</v>
      </c>
      <c r="G40" s="28">
        <v>575308.32000000007</v>
      </c>
      <c r="H40" s="28">
        <f t="shared" ref="H40" si="8">SUM(H37:H39)</f>
        <v>99.999999999999986</v>
      </c>
      <c r="I40" s="28">
        <v>197</v>
      </c>
      <c r="J40" s="28">
        <f t="shared" ref="J40" si="9">SUM(J37:J39)</f>
        <v>100.00000000000001</v>
      </c>
    </row>
    <row r="41" spans="1:10" ht="12" customHeight="1" x14ac:dyDescent="0.15">
      <c r="A41" s="16"/>
    </row>
    <row r="42" spans="1:10" ht="12" customHeight="1" x14ac:dyDescent="0.15">
      <c r="A42" s="3" t="s">
        <v>9</v>
      </c>
    </row>
    <row r="43" spans="1:10" ht="12" customHeight="1" x14ac:dyDescent="0.2">
      <c r="A43" s="4"/>
      <c r="B43" s="45" t="s">
        <v>35</v>
      </c>
      <c r="C43" s="46"/>
      <c r="D43" s="46"/>
      <c r="E43" s="47"/>
      <c r="F43" s="6" t="s">
        <v>35</v>
      </c>
      <c r="G43" s="6" t="s">
        <v>4</v>
      </c>
      <c r="H43" s="5" t="s">
        <v>4</v>
      </c>
      <c r="I43" s="6" t="s">
        <v>11</v>
      </c>
      <c r="J43" s="5" t="s">
        <v>13</v>
      </c>
    </row>
    <row r="44" spans="1:10" ht="12" customHeight="1" x14ac:dyDescent="0.15">
      <c r="A44" s="7"/>
      <c r="B44" s="8" t="s">
        <v>39</v>
      </c>
      <c r="C44" s="8" t="s">
        <v>40</v>
      </c>
      <c r="D44" s="8" t="s">
        <v>41</v>
      </c>
      <c r="E44" s="8" t="s">
        <v>42</v>
      </c>
      <c r="F44" s="9" t="s">
        <v>33</v>
      </c>
      <c r="G44" s="21">
        <v>45291</v>
      </c>
      <c r="H44" s="8" t="s">
        <v>0</v>
      </c>
      <c r="I44" s="21" t="s">
        <v>12</v>
      </c>
      <c r="J44" s="8" t="s">
        <v>14</v>
      </c>
    </row>
    <row r="45" spans="1:10" ht="23.25" customHeight="1" x14ac:dyDescent="0.15">
      <c r="A45" s="27" t="s">
        <v>23</v>
      </c>
      <c r="B45" s="17">
        <v>0</v>
      </c>
      <c r="C45" s="17">
        <v>0</v>
      </c>
      <c r="D45" s="17">
        <v>0</v>
      </c>
      <c r="E45" s="18">
        <v>0</v>
      </c>
      <c r="F45" s="19">
        <v>0</v>
      </c>
      <c r="G45" s="18">
        <v>0</v>
      </c>
      <c r="H45" s="17">
        <f>+G45/$G$48*100</f>
        <v>0</v>
      </c>
      <c r="I45" s="18">
        <v>0</v>
      </c>
      <c r="J45" s="17">
        <f>+I45/$I$48*100</f>
        <v>0</v>
      </c>
    </row>
    <row r="46" spans="1:10" ht="23.25" customHeight="1" x14ac:dyDescent="0.15">
      <c r="A46" s="27" t="s">
        <v>24</v>
      </c>
      <c r="B46" s="17">
        <v>-4606.489999999998</v>
      </c>
      <c r="C46" s="17">
        <v>-10635.220000000001</v>
      </c>
      <c r="D46" s="17">
        <v>-266.93000000000029</v>
      </c>
      <c r="E46" s="18">
        <v>-6344.3599999999969</v>
      </c>
      <c r="F46" s="19">
        <v>-21852.999999999996</v>
      </c>
      <c r="G46" s="18">
        <v>269662.75</v>
      </c>
      <c r="H46" s="17">
        <f>+G46/$G$48*100</f>
        <v>97.013604466911801</v>
      </c>
      <c r="I46" s="18">
        <v>43</v>
      </c>
      <c r="J46" s="17">
        <f>+I46/$I$48*100</f>
        <v>95.555555555555557</v>
      </c>
    </row>
    <row r="47" spans="1:10" ht="12" customHeight="1" x14ac:dyDescent="0.15">
      <c r="A47" s="26" t="s">
        <v>2</v>
      </c>
      <c r="B47" s="20">
        <v>-1067.8899999999999</v>
      </c>
      <c r="C47" s="20">
        <v>-834.11999999999989</v>
      </c>
      <c r="D47" s="20">
        <v>-257.68000000000006</v>
      </c>
      <c r="E47" s="25">
        <v>-678.16999999999985</v>
      </c>
      <c r="F47" s="24">
        <v>-2837.8599999999997</v>
      </c>
      <c r="G47" s="25">
        <v>8301.1</v>
      </c>
      <c r="H47" s="20">
        <f>+G47/$G$48*100</f>
        <v>2.9863955330882059</v>
      </c>
      <c r="I47" s="25">
        <v>2</v>
      </c>
      <c r="J47" s="20">
        <f>+I47/$I$48*100</f>
        <v>4.4444444444444446</v>
      </c>
    </row>
    <row r="48" spans="1:10" ht="12" customHeight="1" x14ac:dyDescent="0.15">
      <c r="A48" s="12" t="s">
        <v>3</v>
      </c>
      <c r="B48" s="28">
        <v>-5674.3799999999974</v>
      </c>
      <c r="C48" s="28">
        <v>-11469.34</v>
      </c>
      <c r="D48" s="28">
        <v>-524.61000000000035</v>
      </c>
      <c r="E48" s="28">
        <v>-7022.529999999997</v>
      </c>
      <c r="F48" s="28">
        <v>-24690.859999999993</v>
      </c>
      <c r="G48" s="28">
        <v>277963.84999999998</v>
      </c>
      <c r="H48" s="28">
        <f t="shared" ref="H48" si="10">SUM(H45:H47)</f>
        <v>100</v>
      </c>
      <c r="I48" s="28">
        <v>45</v>
      </c>
      <c r="J48" s="28">
        <f t="shared" ref="J48" si="11">SUM(J45:J47)</f>
        <v>100</v>
      </c>
    </row>
    <row r="49" spans="1:10" ht="12" customHeight="1" x14ac:dyDescent="0.15">
      <c r="A49" s="16"/>
    </row>
    <row r="50" spans="1:10" ht="12" customHeight="1" x14ac:dyDescent="0.15">
      <c r="A50" s="3" t="s">
        <v>10</v>
      </c>
    </row>
    <row r="51" spans="1:10" ht="12" customHeight="1" x14ac:dyDescent="0.2">
      <c r="A51" s="4"/>
      <c r="B51" s="45" t="s">
        <v>35</v>
      </c>
      <c r="C51" s="46"/>
      <c r="D51" s="46"/>
      <c r="E51" s="47"/>
      <c r="F51" s="6" t="s">
        <v>35</v>
      </c>
      <c r="G51" s="6" t="s">
        <v>4</v>
      </c>
      <c r="H51" s="5" t="s">
        <v>4</v>
      </c>
      <c r="I51" s="6" t="s">
        <v>11</v>
      </c>
      <c r="J51" s="5" t="s">
        <v>13</v>
      </c>
    </row>
    <row r="52" spans="1:10" ht="12" customHeight="1" x14ac:dyDescent="0.15">
      <c r="A52" s="7"/>
      <c r="B52" s="8" t="s">
        <v>39</v>
      </c>
      <c r="C52" s="8" t="s">
        <v>40</v>
      </c>
      <c r="D52" s="8" t="s">
        <v>41</v>
      </c>
      <c r="E52" s="8" t="s">
        <v>42</v>
      </c>
      <c r="F52" s="9" t="s">
        <v>33</v>
      </c>
      <c r="G52" s="21">
        <v>45291</v>
      </c>
      <c r="H52" s="8" t="s">
        <v>0</v>
      </c>
      <c r="I52" s="21" t="s">
        <v>12</v>
      </c>
      <c r="J52" s="8" t="s">
        <v>14</v>
      </c>
    </row>
    <row r="53" spans="1:10" ht="23.25" customHeight="1" x14ac:dyDescent="0.15">
      <c r="A53" s="27" t="s">
        <v>23</v>
      </c>
      <c r="B53" s="17">
        <v>0</v>
      </c>
      <c r="C53" s="17">
        <v>0</v>
      </c>
      <c r="D53" s="17">
        <v>0</v>
      </c>
      <c r="E53" s="18">
        <v>0</v>
      </c>
      <c r="F53" s="19">
        <v>0</v>
      </c>
      <c r="G53" s="18">
        <v>0</v>
      </c>
      <c r="H53" s="17">
        <f>+G53/$G$56*100</f>
        <v>0</v>
      </c>
      <c r="I53" s="18">
        <v>0</v>
      </c>
      <c r="J53" s="17">
        <f>+I53/$I$56*100</f>
        <v>0</v>
      </c>
    </row>
    <row r="54" spans="1:10" ht="23.25" customHeight="1" x14ac:dyDescent="0.15">
      <c r="A54" s="27" t="s">
        <v>24</v>
      </c>
      <c r="B54" s="17">
        <v>-4790.79</v>
      </c>
      <c r="C54" s="17">
        <v>-733.86999999999989</v>
      </c>
      <c r="D54" s="17">
        <v>-2193</v>
      </c>
      <c r="E54" s="18">
        <v>85</v>
      </c>
      <c r="F54" s="19">
        <v>-7632.66</v>
      </c>
      <c r="G54" s="18">
        <v>10972</v>
      </c>
      <c r="H54" s="17">
        <f>+G54/$G$56*100</f>
        <v>49.462324873526654</v>
      </c>
      <c r="I54" s="18">
        <v>2</v>
      </c>
      <c r="J54" s="17">
        <f>+I54/$I$56*100</f>
        <v>13.333333333333334</v>
      </c>
    </row>
    <row r="55" spans="1:10" ht="12" customHeight="1" x14ac:dyDescent="0.15">
      <c r="A55" s="26" t="s">
        <v>2</v>
      </c>
      <c r="B55" s="17">
        <v>-2255.13</v>
      </c>
      <c r="C55" s="17">
        <v>-575.43999999999994</v>
      </c>
      <c r="D55" s="17">
        <v>-444.6</v>
      </c>
      <c r="E55" s="18">
        <v>-754.99000000000012</v>
      </c>
      <c r="F55" s="24">
        <v>-4030.1600000000003</v>
      </c>
      <c r="G55" s="25">
        <v>11210.54</v>
      </c>
      <c r="H55" s="20">
        <f>+G55/$G$56*100</f>
        <v>50.537675126473346</v>
      </c>
      <c r="I55" s="25">
        <v>13</v>
      </c>
      <c r="J55" s="20">
        <f>+I55/$I$56*100</f>
        <v>86.666666666666671</v>
      </c>
    </row>
    <row r="56" spans="1:10" x14ac:dyDescent="0.15">
      <c r="A56" s="12" t="s">
        <v>3</v>
      </c>
      <c r="B56" s="28">
        <v>-7045.92</v>
      </c>
      <c r="C56" s="28">
        <v>-1309.31</v>
      </c>
      <c r="D56" s="28">
        <v>-2637.6</v>
      </c>
      <c r="E56" s="28">
        <v>-669.99000000000012</v>
      </c>
      <c r="F56" s="28">
        <v>-11662.82</v>
      </c>
      <c r="G56" s="28">
        <v>22182.54</v>
      </c>
      <c r="H56" s="28">
        <f t="shared" ref="H56" si="12">SUM(H53:H55)</f>
        <v>100</v>
      </c>
      <c r="I56" s="28">
        <v>15</v>
      </c>
      <c r="J56" s="28">
        <f t="shared" ref="J56" si="13">SUM(J53:J55)</f>
        <v>100</v>
      </c>
    </row>
    <row r="57" spans="1:10" x14ac:dyDescent="0.15">
      <c r="A57" s="16"/>
    </row>
    <row r="58" spans="1:10" x14ac:dyDescent="0.15">
      <c r="A58" s="3" t="s">
        <v>2</v>
      </c>
    </row>
    <row r="59" spans="1:10" ht="12.75" x14ac:dyDescent="0.2">
      <c r="A59" s="4"/>
      <c r="B59" s="45" t="s">
        <v>35</v>
      </c>
      <c r="C59" s="46"/>
      <c r="D59" s="46"/>
      <c r="E59" s="47"/>
      <c r="F59" s="6" t="s">
        <v>35</v>
      </c>
      <c r="G59" s="6" t="s">
        <v>4</v>
      </c>
      <c r="H59" s="5" t="s">
        <v>4</v>
      </c>
      <c r="I59" s="6" t="s">
        <v>11</v>
      </c>
      <c r="J59" s="5" t="s">
        <v>13</v>
      </c>
    </row>
    <row r="60" spans="1:10" x14ac:dyDescent="0.15">
      <c r="A60" s="7"/>
      <c r="B60" s="8" t="s">
        <v>39</v>
      </c>
      <c r="C60" s="8" t="s">
        <v>40</v>
      </c>
      <c r="D60" s="8" t="s">
        <v>41</v>
      </c>
      <c r="E60" s="8" t="s">
        <v>42</v>
      </c>
      <c r="F60" s="9" t="s">
        <v>33</v>
      </c>
      <c r="G60" s="21">
        <v>45291</v>
      </c>
      <c r="H60" s="8" t="s">
        <v>0</v>
      </c>
      <c r="I60" s="21" t="s">
        <v>12</v>
      </c>
      <c r="J60" s="8" t="s">
        <v>14</v>
      </c>
    </row>
    <row r="61" spans="1:10" ht="23.25" customHeight="1" x14ac:dyDescent="0.15">
      <c r="A61" s="27" t="s">
        <v>23</v>
      </c>
      <c r="B61" s="17">
        <v>250</v>
      </c>
      <c r="C61" s="17">
        <v>501.17999999999995</v>
      </c>
      <c r="D61" s="17">
        <v>281.11</v>
      </c>
      <c r="E61" s="18">
        <v>216.65</v>
      </c>
      <c r="F61" s="19">
        <v>1248.94</v>
      </c>
      <c r="G61" s="18">
        <v>2839.88</v>
      </c>
      <c r="H61" s="17">
        <f>G61/$G$64*100</f>
        <v>8.0049745690379304</v>
      </c>
      <c r="I61" s="18">
        <v>5</v>
      </c>
      <c r="J61" s="17">
        <f>I61/$I$64*100</f>
        <v>12.5</v>
      </c>
    </row>
    <row r="62" spans="1:10" ht="23.25" customHeight="1" x14ac:dyDescent="0.15">
      <c r="A62" s="27" t="s">
        <v>24</v>
      </c>
      <c r="B62" s="17">
        <v>223.51</v>
      </c>
      <c r="C62" s="17">
        <v>1271.7</v>
      </c>
      <c r="D62" s="17">
        <v>-286.27999999999997</v>
      </c>
      <c r="E62" s="18">
        <v>183.35</v>
      </c>
      <c r="F62" s="19">
        <v>1392.28</v>
      </c>
      <c r="G62" s="18">
        <v>11344.12</v>
      </c>
      <c r="H62" s="17">
        <f>G62/$G$64*100</f>
        <v>31.976489185498885</v>
      </c>
      <c r="I62" s="18">
        <v>11</v>
      </c>
      <c r="J62" s="17">
        <f>I62/$I$64*100</f>
        <v>27.500000000000004</v>
      </c>
    </row>
    <row r="63" spans="1:10" x14ac:dyDescent="0.15">
      <c r="A63" s="26" t="s">
        <v>2</v>
      </c>
      <c r="B63" s="20">
        <v>187.70000000000005</v>
      </c>
      <c r="C63" s="20">
        <v>-208.31</v>
      </c>
      <c r="D63" s="20">
        <v>166.69</v>
      </c>
      <c r="E63" s="25">
        <v>-126.71000000000001</v>
      </c>
      <c r="F63" s="24">
        <v>19.370000000000033</v>
      </c>
      <c r="G63" s="25">
        <v>21292.44</v>
      </c>
      <c r="H63" s="20">
        <f>G63/$G$64*100</f>
        <v>60.018536245463181</v>
      </c>
      <c r="I63" s="25">
        <v>24</v>
      </c>
      <c r="J63" s="20">
        <f>I63/$I$64*100</f>
        <v>60</v>
      </c>
    </row>
    <row r="64" spans="1:10" x14ac:dyDescent="0.15">
      <c r="A64" s="12" t="s">
        <v>3</v>
      </c>
      <c r="B64" s="28">
        <v>661.21</v>
      </c>
      <c r="C64" s="28">
        <v>1564.5700000000002</v>
      </c>
      <c r="D64" s="28">
        <v>161.52000000000004</v>
      </c>
      <c r="E64" s="28">
        <v>273.28999999999996</v>
      </c>
      <c r="F64" s="28">
        <v>2660.59</v>
      </c>
      <c r="G64" s="28">
        <v>35476.44</v>
      </c>
      <c r="H64" s="28">
        <f t="shared" ref="H64" si="14">SUM(H61:H63)</f>
        <v>100</v>
      </c>
      <c r="I64" s="28">
        <v>40</v>
      </c>
      <c r="J64" s="28">
        <f t="shared" ref="J64" si="15">SUM(J61:J63)</f>
        <v>100</v>
      </c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17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8" orientation="portrait" r:id="rId1"/>
  <headerFooter alignWithMargins="0"/>
  <rowBreaks count="1" manualBreakCount="1">
    <brk id="7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E08D-090E-487D-86C8-9FB6DA2568B7}">
  <dimension ref="A1:F78"/>
  <sheetViews>
    <sheetView zoomScaleNormal="100" zoomScaleSheetLayoutView="100" workbookViewId="0">
      <selection activeCell="B21" sqref="B21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" style="29" customWidth="1"/>
    <col min="4" max="4" width="8.140625" style="29" customWidth="1"/>
    <col min="5" max="5" width="8.7109375" style="29" customWidth="1"/>
    <col min="6" max="6" width="10.570312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36</v>
      </c>
      <c r="B7" s="30"/>
      <c r="D7" s="31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35</v>
      </c>
      <c r="C10" s="6" t="s">
        <v>4</v>
      </c>
      <c r="D10" s="32" t="s">
        <v>32</v>
      </c>
      <c r="E10" s="6" t="s">
        <v>11</v>
      </c>
      <c r="F10" s="5" t="s">
        <v>13</v>
      </c>
    </row>
    <row r="11" spans="1:6" ht="12" customHeight="1" x14ac:dyDescent="0.15">
      <c r="A11" s="7"/>
      <c r="B11" s="34" t="s">
        <v>39</v>
      </c>
      <c r="C11" s="35">
        <v>45016</v>
      </c>
      <c r="D11" s="34" t="s">
        <v>0</v>
      </c>
      <c r="E11" s="21" t="s">
        <v>12</v>
      </c>
      <c r="F11" s="8" t="s">
        <v>14</v>
      </c>
    </row>
    <row r="12" spans="1:6" ht="23.25" customHeight="1" x14ac:dyDescent="0.15">
      <c r="A12" s="27" t="s">
        <v>23</v>
      </c>
      <c r="B12" s="36">
        <f t="shared" ref="B12:B14" si="0">+B21+B29+B37+B45+B53+B61</f>
        <v>505.51000000000022</v>
      </c>
      <c r="C12" s="36">
        <f>+C21+C29+C37+C45+C53+C61</f>
        <v>108676.75</v>
      </c>
      <c r="D12" s="37">
        <f>C12/$C$15*100</f>
        <v>1.7507783085097346</v>
      </c>
      <c r="E12" s="36">
        <f>+E21+E29+E37+E45+E53+E61</f>
        <v>62</v>
      </c>
      <c r="F12" s="37">
        <f>E12/$E$15*100</f>
        <v>4.9284578696343404</v>
      </c>
    </row>
    <row r="13" spans="1:6" ht="23.25" customHeight="1" x14ac:dyDescent="0.15">
      <c r="A13" s="27" t="s">
        <v>24</v>
      </c>
      <c r="B13" s="36">
        <f t="shared" si="0"/>
        <v>28298.440000000006</v>
      </c>
      <c r="C13" s="36">
        <f>+C22+C30+C38+C46+C54+C62</f>
        <v>5767946.1799999997</v>
      </c>
      <c r="D13" s="37">
        <f t="shared" ref="D13:D14" si="1">C13/$C$15*100</f>
        <v>92.9213935510179</v>
      </c>
      <c r="E13" s="36">
        <f>+E22+E30+E38+E46+E54+E62</f>
        <v>941</v>
      </c>
      <c r="F13" s="37">
        <f>E13/$E$15*100</f>
        <v>74.801271860095383</v>
      </c>
    </row>
    <row r="14" spans="1:6" ht="14.25" customHeight="1" x14ac:dyDescent="0.15">
      <c r="A14" s="26" t="s">
        <v>2</v>
      </c>
      <c r="B14" s="38">
        <f t="shared" si="0"/>
        <v>-4203.1899999999996</v>
      </c>
      <c r="C14" s="38">
        <f>+C23+C31+C39+C47+C55+C63</f>
        <v>330716.37</v>
      </c>
      <c r="D14" s="39">
        <f t="shared" si="1"/>
        <v>5.3278281404723602</v>
      </c>
      <c r="E14" s="38">
        <f>+E23+E31+E39+E47+E55+E63</f>
        <v>255</v>
      </c>
      <c r="F14" s="39">
        <f>E14/$E$15*100</f>
        <v>20.27027027027027</v>
      </c>
    </row>
    <row r="15" spans="1:6" ht="12" customHeight="1" x14ac:dyDescent="0.15">
      <c r="A15" s="12" t="s">
        <v>3</v>
      </c>
      <c r="B15" s="40">
        <f>SUM(B12:B14)</f>
        <v>24600.760000000006</v>
      </c>
      <c r="C15" s="40">
        <f t="shared" ref="C15:F15" si="2">SUM(C12:C14)</f>
        <v>6207339.2999999998</v>
      </c>
      <c r="D15" s="40">
        <f t="shared" si="2"/>
        <v>100</v>
      </c>
      <c r="E15" s="40">
        <f t="shared" si="2"/>
        <v>1258</v>
      </c>
      <c r="F15" s="40">
        <f t="shared" si="2"/>
        <v>100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35</v>
      </c>
      <c r="C19" s="6" t="s">
        <v>4</v>
      </c>
      <c r="D19" s="32" t="s">
        <v>32</v>
      </c>
      <c r="E19" s="6" t="s">
        <v>11</v>
      </c>
      <c r="F19" s="5" t="s">
        <v>13</v>
      </c>
    </row>
    <row r="20" spans="1:6" ht="12" customHeight="1" x14ac:dyDescent="0.15">
      <c r="A20" s="7"/>
      <c r="B20" s="34" t="s">
        <v>39</v>
      </c>
      <c r="C20" s="35">
        <v>45016</v>
      </c>
      <c r="D20" s="34" t="s">
        <v>0</v>
      </c>
      <c r="E20" s="21" t="s">
        <v>12</v>
      </c>
      <c r="F20" s="8" t="s">
        <v>14</v>
      </c>
    </row>
    <row r="21" spans="1:6" ht="23.25" customHeight="1" x14ac:dyDescent="0.15">
      <c r="A21" s="27" t="s">
        <v>23</v>
      </c>
      <c r="B21" s="36">
        <f>+'2023'!B21</f>
        <v>811.88000000000011</v>
      </c>
      <c r="C21" s="18">
        <v>83525.23</v>
      </c>
      <c r="D21" s="17">
        <v>2.052755198843514</v>
      </c>
      <c r="E21" s="18">
        <v>42</v>
      </c>
      <c r="F21" s="17">
        <v>5.7771664374140306</v>
      </c>
    </row>
    <row r="22" spans="1:6" ht="23.25" customHeight="1" x14ac:dyDescent="0.15">
      <c r="A22" s="27" t="s">
        <v>24</v>
      </c>
      <c r="B22" s="36">
        <f>+'2023'!B22</f>
        <v>31333.020000000004</v>
      </c>
      <c r="C22" s="18">
        <v>3787238.09</v>
      </c>
      <c r="D22" s="17">
        <v>93.076938291647679</v>
      </c>
      <c r="E22" s="18">
        <v>577</v>
      </c>
      <c r="F22" s="17">
        <v>79.367262723521321</v>
      </c>
    </row>
    <row r="23" spans="1:6" ht="13.5" customHeight="1" x14ac:dyDescent="0.15">
      <c r="A23" s="26" t="s">
        <v>2</v>
      </c>
      <c r="B23" s="38">
        <f>+'2023'!B23</f>
        <v>502.90999999999985</v>
      </c>
      <c r="C23" s="25">
        <v>198169.5</v>
      </c>
      <c r="D23" s="20">
        <v>4.8703065095088007</v>
      </c>
      <c r="E23" s="25">
        <v>108</v>
      </c>
      <c r="F23" s="20">
        <v>14.855570839064649</v>
      </c>
    </row>
    <row r="24" spans="1:6" ht="12" customHeight="1" x14ac:dyDescent="0.15">
      <c r="A24" s="12" t="s">
        <v>3</v>
      </c>
      <c r="B24" s="40">
        <f>SUM(B21:B23)</f>
        <v>32647.810000000005</v>
      </c>
      <c r="C24" s="28">
        <v>4068932.82</v>
      </c>
      <c r="D24" s="28">
        <v>100</v>
      </c>
      <c r="E24" s="28">
        <v>727</v>
      </c>
      <c r="F24" s="28">
        <v>100</v>
      </c>
    </row>
    <row r="25" spans="1:6" ht="12" customHeight="1" x14ac:dyDescent="0.15">
      <c r="A25" s="16"/>
      <c r="C25" s="1"/>
      <c r="D25" s="1"/>
      <c r="E25" s="1"/>
      <c r="F25" s="1"/>
    </row>
    <row r="26" spans="1:6" ht="12" customHeight="1" x14ac:dyDescent="0.15">
      <c r="A26" s="3" t="s">
        <v>7</v>
      </c>
      <c r="C26" s="1"/>
      <c r="D26" s="1"/>
      <c r="E26" s="1"/>
      <c r="F26" s="1"/>
    </row>
    <row r="27" spans="1:6" ht="12" customHeight="1" x14ac:dyDescent="0.15">
      <c r="A27" s="4"/>
      <c r="B27" s="5" t="s">
        <v>35</v>
      </c>
      <c r="C27" s="6" t="s">
        <v>4</v>
      </c>
      <c r="D27" s="32" t="s">
        <v>32</v>
      </c>
      <c r="E27" s="6" t="s">
        <v>29</v>
      </c>
      <c r="F27" s="5" t="s">
        <v>13</v>
      </c>
    </row>
    <row r="28" spans="1:6" ht="12" customHeight="1" x14ac:dyDescent="0.15">
      <c r="A28" s="7"/>
      <c r="B28" s="34" t="s">
        <v>39</v>
      </c>
      <c r="C28" s="35">
        <v>45016</v>
      </c>
      <c r="D28" s="34" t="s">
        <v>0</v>
      </c>
      <c r="E28" s="21" t="s">
        <v>43</v>
      </c>
      <c r="F28" s="8" t="s">
        <v>14</v>
      </c>
    </row>
    <row r="29" spans="1:6" ht="23.25" customHeight="1" x14ac:dyDescent="0.15">
      <c r="A29" s="27" t="s">
        <v>23</v>
      </c>
      <c r="B29" s="36">
        <f>+'2023'!B29</f>
        <v>-89.26</v>
      </c>
      <c r="C29" s="18">
        <v>5913.52</v>
      </c>
      <c r="D29" s="17">
        <v>0.4606803610877348</v>
      </c>
      <c r="E29" s="18">
        <v>2</v>
      </c>
      <c r="F29" s="17">
        <v>0.84033613445378152</v>
      </c>
    </row>
    <row r="30" spans="1:6" ht="23.25" customHeight="1" x14ac:dyDescent="0.15">
      <c r="A30" s="27" t="s">
        <v>24</v>
      </c>
      <c r="B30" s="36">
        <f>+'2023'!B30</f>
        <v>-6559.7400000000016</v>
      </c>
      <c r="C30" s="18">
        <v>1249346.43</v>
      </c>
      <c r="D30" s="17">
        <v>97.327710821316643</v>
      </c>
      <c r="E30" s="18">
        <v>176</v>
      </c>
      <c r="F30" s="17">
        <v>73.94957983193278</v>
      </c>
    </row>
    <row r="31" spans="1:6" ht="13.5" customHeight="1" x14ac:dyDescent="0.15">
      <c r="A31" s="26" t="s">
        <v>2</v>
      </c>
      <c r="B31" s="38">
        <f>+'2023'!B31</f>
        <v>60.790000000000077</v>
      </c>
      <c r="C31" s="25">
        <v>28389.3</v>
      </c>
      <c r="D31" s="20">
        <v>2.2116088175956166</v>
      </c>
      <c r="E31" s="25">
        <v>60</v>
      </c>
      <c r="F31" s="20">
        <v>25.210084033613445</v>
      </c>
    </row>
    <row r="32" spans="1:6" ht="12" customHeight="1" x14ac:dyDescent="0.15">
      <c r="A32" s="12" t="s">
        <v>3</v>
      </c>
      <c r="B32" s="40">
        <f>SUM(B29:B31)</f>
        <v>-6588.2100000000019</v>
      </c>
      <c r="C32" s="28">
        <v>1283649.25</v>
      </c>
      <c r="D32" s="28">
        <v>100</v>
      </c>
      <c r="E32" s="28">
        <v>238</v>
      </c>
      <c r="F32" s="28">
        <v>100</v>
      </c>
    </row>
    <row r="33" spans="1:6" ht="12" customHeight="1" x14ac:dyDescent="0.15">
      <c r="A33" s="16"/>
      <c r="C33" s="1"/>
      <c r="D33" s="1"/>
      <c r="E33" s="1"/>
      <c r="F33" s="1"/>
    </row>
    <row r="34" spans="1:6" ht="12" customHeight="1" x14ac:dyDescent="0.15">
      <c r="A34" s="3" t="s">
        <v>8</v>
      </c>
      <c r="C34" s="1"/>
      <c r="D34" s="1"/>
      <c r="E34" s="1"/>
      <c r="F34" s="1"/>
    </row>
    <row r="35" spans="1:6" ht="12" customHeight="1" x14ac:dyDescent="0.15">
      <c r="A35" s="4"/>
      <c r="B35" s="5" t="s">
        <v>35</v>
      </c>
      <c r="C35" s="6" t="s">
        <v>4</v>
      </c>
      <c r="D35" s="32" t="s">
        <v>32</v>
      </c>
      <c r="E35" s="6" t="s">
        <v>29</v>
      </c>
      <c r="F35" s="5" t="s">
        <v>13</v>
      </c>
    </row>
    <row r="36" spans="1:6" ht="12" customHeight="1" x14ac:dyDescent="0.15">
      <c r="A36" s="7"/>
      <c r="B36" s="34" t="s">
        <v>39</v>
      </c>
      <c r="C36" s="35">
        <v>45016</v>
      </c>
      <c r="D36" s="34" t="s">
        <v>0</v>
      </c>
      <c r="E36" s="21" t="s">
        <v>43</v>
      </c>
      <c r="F36" s="8" t="s">
        <v>14</v>
      </c>
    </row>
    <row r="37" spans="1:6" ht="23.25" customHeight="1" x14ac:dyDescent="0.15">
      <c r="A37" s="27" t="s">
        <v>23</v>
      </c>
      <c r="B37" s="36">
        <f>+'2023'!B37</f>
        <v>-467.1099999999999</v>
      </c>
      <c r="C37" s="18">
        <v>17403.53</v>
      </c>
      <c r="D37" s="17">
        <v>3.4364742464901212</v>
      </c>
      <c r="E37" s="18">
        <v>14</v>
      </c>
      <c r="F37" s="17">
        <v>7.2538860103626934</v>
      </c>
    </row>
    <row r="38" spans="1:6" ht="23.25" customHeight="1" x14ac:dyDescent="0.15">
      <c r="A38" s="27" t="s">
        <v>24</v>
      </c>
      <c r="B38" s="36">
        <f>+'2023'!B38</f>
        <v>12698.93</v>
      </c>
      <c r="C38" s="18">
        <v>432133.74</v>
      </c>
      <c r="D38" s="17">
        <v>85.32846316520029</v>
      </c>
      <c r="E38" s="18">
        <v>133</v>
      </c>
      <c r="F38" s="17">
        <v>68.911917098445599</v>
      </c>
    </row>
    <row r="39" spans="1:6" ht="13.5" customHeight="1" x14ac:dyDescent="0.15">
      <c r="A39" s="26" t="s">
        <v>2</v>
      </c>
      <c r="B39" s="38">
        <f>+'2023'!B39</f>
        <v>-1631.5699999999997</v>
      </c>
      <c r="C39" s="25">
        <v>56898.36</v>
      </c>
      <c r="D39" s="20">
        <v>11.235062588309594</v>
      </c>
      <c r="E39" s="25">
        <v>46</v>
      </c>
      <c r="F39" s="20">
        <v>23.834196891191709</v>
      </c>
    </row>
    <row r="40" spans="1:6" ht="12" customHeight="1" x14ac:dyDescent="0.15">
      <c r="A40" s="12" t="s">
        <v>3</v>
      </c>
      <c r="B40" s="40">
        <f>SUM(B37:B39)</f>
        <v>10600.25</v>
      </c>
      <c r="C40" s="28">
        <v>506435.63</v>
      </c>
      <c r="D40" s="28">
        <v>100</v>
      </c>
      <c r="E40" s="28">
        <v>193</v>
      </c>
      <c r="F40" s="28">
        <v>100</v>
      </c>
    </row>
    <row r="41" spans="1:6" ht="12" customHeight="1" x14ac:dyDescent="0.15">
      <c r="A41" s="16"/>
      <c r="C41" s="1"/>
      <c r="D41" s="1"/>
      <c r="E41" s="1"/>
      <c r="F41" s="1"/>
    </row>
    <row r="42" spans="1:6" ht="12" customHeight="1" x14ac:dyDescent="0.15">
      <c r="A42" s="3" t="s">
        <v>9</v>
      </c>
      <c r="C42" s="1"/>
      <c r="D42" s="1"/>
      <c r="E42" s="1"/>
      <c r="F42" s="1"/>
    </row>
    <row r="43" spans="1:6" ht="12" customHeight="1" x14ac:dyDescent="0.15">
      <c r="A43" s="4"/>
      <c r="B43" s="5" t="s">
        <v>35</v>
      </c>
      <c r="C43" s="6" t="s">
        <v>4</v>
      </c>
      <c r="D43" s="32" t="s">
        <v>32</v>
      </c>
      <c r="E43" s="6" t="s">
        <v>29</v>
      </c>
      <c r="F43" s="5" t="s">
        <v>13</v>
      </c>
    </row>
    <row r="44" spans="1:6" ht="12" customHeight="1" x14ac:dyDescent="0.15">
      <c r="A44" s="7"/>
      <c r="B44" s="34" t="s">
        <v>39</v>
      </c>
      <c r="C44" s="35">
        <v>45016</v>
      </c>
      <c r="D44" s="34" t="s">
        <v>0</v>
      </c>
      <c r="E44" s="21" t="s">
        <v>43</v>
      </c>
      <c r="F44" s="8" t="s">
        <v>14</v>
      </c>
    </row>
    <row r="45" spans="1:6" ht="23.25" customHeight="1" x14ac:dyDescent="0.15">
      <c r="A45" s="27" t="s">
        <v>23</v>
      </c>
      <c r="B45" s="36">
        <f>+'2023'!B45</f>
        <v>0</v>
      </c>
      <c r="C45" s="18">
        <v>0</v>
      </c>
      <c r="D45" s="17">
        <v>0</v>
      </c>
      <c r="E45" s="18">
        <v>0</v>
      </c>
      <c r="F45" s="17">
        <v>0</v>
      </c>
    </row>
    <row r="46" spans="1:6" ht="23.25" customHeight="1" x14ac:dyDescent="0.15">
      <c r="A46" s="27" t="s">
        <v>24</v>
      </c>
      <c r="B46" s="36">
        <f>+'2023'!B46</f>
        <v>-4606.489999999998</v>
      </c>
      <c r="C46" s="18">
        <v>276292.56</v>
      </c>
      <c r="D46" s="17">
        <v>95.394164247279377</v>
      </c>
      <c r="E46" s="18">
        <v>42</v>
      </c>
      <c r="F46" s="17">
        <v>91.304347826086953</v>
      </c>
    </row>
    <row r="47" spans="1:6" ht="13.5" customHeight="1" x14ac:dyDescent="0.15">
      <c r="A47" s="26" t="s">
        <v>2</v>
      </c>
      <c r="B47" s="38">
        <f>+'2023'!B47</f>
        <v>-1067.8899999999999</v>
      </c>
      <c r="C47" s="25">
        <v>13340</v>
      </c>
      <c r="D47" s="20">
        <v>4.60583575272062</v>
      </c>
      <c r="E47" s="25">
        <v>4</v>
      </c>
      <c r="F47" s="20">
        <v>8.695652173913043</v>
      </c>
    </row>
    <row r="48" spans="1:6" ht="12" customHeight="1" x14ac:dyDescent="0.15">
      <c r="A48" s="12" t="s">
        <v>3</v>
      </c>
      <c r="B48" s="40">
        <f>SUM(B45:B47)</f>
        <v>-5674.3799999999974</v>
      </c>
      <c r="C48" s="28">
        <v>289632.56</v>
      </c>
      <c r="D48" s="28">
        <v>100</v>
      </c>
      <c r="E48" s="28">
        <v>46</v>
      </c>
      <c r="F48" s="28">
        <v>100</v>
      </c>
    </row>
    <row r="49" spans="1:6" ht="12" customHeight="1" x14ac:dyDescent="0.15">
      <c r="A49" s="16"/>
      <c r="C49" s="1"/>
      <c r="D49" s="1"/>
      <c r="E49" s="1"/>
      <c r="F49" s="1"/>
    </row>
    <row r="50" spans="1:6" ht="12" customHeight="1" x14ac:dyDescent="0.15">
      <c r="A50" s="3" t="s">
        <v>10</v>
      </c>
      <c r="C50" s="1"/>
      <c r="D50" s="1"/>
      <c r="E50" s="1"/>
      <c r="F50" s="1"/>
    </row>
    <row r="51" spans="1:6" ht="12" customHeight="1" x14ac:dyDescent="0.15">
      <c r="A51" s="4"/>
      <c r="B51" s="5" t="s">
        <v>35</v>
      </c>
      <c r="C51" s="6" t="s">
        <v>4</v>
      </c>
      <c r="D51" s="32" t="s">
        <v>32</v>
      </c>
      <c r="E51" s="6" t="s">
        <v>29</v>
      </c>
      <c r="F51" s="5" t="s">
        <v>13</v>
      </c>
    </row>
    <row r="52" spans="1:6" ht="12" customHeight="1" x14ac:dyDescent="0.15">
      <c r="A52" s="7"/>
      <c r="B52" s="34" t="s">
        <v>39</v>
      </c>
      <c r="C52" s="35">
        <v>45016</v>
      </c>
      <c r="D52" s="34" t="s">
        <v>0</v>
      </c>
      <c r="E52" s="21" t="s">
        <v>43</v>
      </c>
      <c r="F52" s="8" t="s">
        <v>14</v>
      </c>
    </row>
    <row r="53" spans="1:6" ht="23.25" customHeight="1" x14ac:dyDescent="0.15">
      <c r="A53" s="27" t="s">
        <v>23</v>
      </c>
      <c r="B53" s="36">
        <f>+'2023'!B53</f>
        <v>0</v>
      </c>
      <c r="C53" s="18">
        <v>0</v>
      </c>
      <c r="D53" s="17">
        <v>0</v>
      </c>
      <c r="E53" s="18">
        <v>0</v>
      </c>
      <c r="F53" s="17">
        <v>0</v>
      </c>
    </row>
    <row r="54" spans="1:6" ht="23.25" customHeight="1" x14ac:dyDescent="0.15">
      <c r="A54" s="27" t="s">
        <v>24</v>
      </c>
      <c r="B54" s="36">
        <f>+'2023'!B54</f>
        <v>-4790.79</v>
      </c>
      <c r="C54" s="18">
        <v>12779.79</v>
      </c>
      <c r="D54" s="17">
        <v>48.643257126849079</v>
      </c>
      <c r="E54" s="18">
        <v>3</v>
      </c>
      <c r="F54" s="17">
        <v>18.75</v>
      </c>
    </row>
    <row r="55" spans="1:6" ht="13.5" customHeight="1" x14ac:dyDescent="0.15">
      <c r="A55" s="26" t="s">
        <v>2</v>
      </c>
      <c r="B55" s="38">
        <f>+'2023'!B55</f>
        <v>-2255.13</v>
      </c>
      <c r="C55" s="38">
        <v>13492.69</v>
      </c>
      <c r="D55" s="20">
        <v>51.356742873150921</v>
      </c>
      <c r="E55" s="38">
        <v>13</v>
      </c>
      <c r="F55" s="20">
        <v>81.25</v>
      </c>
    </row>
    <row r="56" spans="1:6" x14ac:dyDescent="0.15">
      <c r="A56" s="12" t="s">
        <v>3</v>
      </c>
      <c r="B56" s="40">
        <f>SUM(B53:B55)</f>
        <v>-7045.92</v>
      </c>
      <c r="C56" s="40">
        <v>26272.480000000003</v>
      </c>
      <c r="D56" s="28">
        <v>100</v>
      </c>
      <c r="E56" s="40">
        <v>16</v>
      </c>
      <c r="F56" s="28">
        <v>100</v>
      </c>
    </row>
    <row r="57" spans="1:6" x14ac:dyDescent="0.15">
      <c r="A57" s="16"/>
      <c r="C57" s="1"/>
      <c r="D57" s="1"/>
      <c r="E57" s="1"/>
      <c r="F57" s="1"/>
    </row>
    <row r="58" spans="1:6" x14ac:dyDescent="0.15">
      <c r="A58" s="3" t="s">
        <v>2</v>
      </c>
      <c r="C58" s="1"/>
      <c r="D58" s="1"/>
      <c r="E58" s="1"/>
      <c r="F58" s="1"/>
    </row>
    <row r="59" spans="1:6" x14ac:dyDescent="0.15">
      <c r="A59" s="4"/>
      <c r="B59" s="5" t="s">
        <v>35</v>
      </c>
      <c r="C59" s="6" t="s">
        <v>4</v>
      </c>
      <c r="D59" s="32" t="s">
        <v>32</v>
      </c>
      <c r="E59" s="6" t="s">
        <v>29</v>
      </c>
      <c r="F59" s="5" t="s">
        <v>13</v>
      </c>
    </row>
    <row r="60" spans="1:6" x14ac:dyDescent="0.15">
      <c r="A60" s="7"/>
      <c r="B60" s="34" t="s">
        <v>39</v>
      </c>
      <c r="C60" s="35">
        <v>45016</v>
      </c>
      <c r="D60" s="34" t="s">
        <v>0</v>
      </c>
      <c r="E60" s="21" t="s">
        <v>43</v>
      </c>
      <c r="F60" s="8" t="s">
        <v>14</v>
      </c>
    </row>
    <row r="61" spans="1:6" ht="23.25" customHeight="1" x14ac:dyDescent="0.15">
      <c r="A61" s="27" t="s">
        <v>23</v>
      </c>
      <c r="B61" s="36">
        <f>+'2023'!B61</f>
        <v>250</v>
      </c>
      <c r="C61" s="18">
        <v>1834.47</v>
      </c>
      <c r="D61" s="17">
        <v>5.6590520400684099</v>
      </c>
      <c r="E61" s="18">
        <v>4</v>
      </c>
      <c r="F61" s="17">
        <v>10.526315789473683</v>
      </c>
    </row>
    <row r="62" spans="1:6" ht="23.25" customHeight="1" x14ac:dyDescent="0.15">
      <c r="A62" s="27" t="s">
        <v>24</v>
      </c>
      <c r="B62" s="36">
        <f>+'2023'!B62</f>
        <v>223.51</v>
      </c>
      <c r="C62" s="18">
        <v>10155.57</v>
      </c>
      <c r="D62" s="17">
        <v>31.32833958939505</v>
      </c>
      <c r="E62" s="18">
        <v>10</v>
      </c>
      <c r="F62" s="17">
        <v>26.315789473684209</v>
      </c>
    </row>
    <row r="63" spans="1:6" ht="13.5" customHeight="1" x14ac:dyDescent="0.15">
      <c r="A63" s="26" t="s">
        <v>2</v>
      </c>
      <c r="B63" s="38">
        <f>+'2023'!B63</f>
        <v>187.70000000000005</v>
      </c>
      <c r="C63" s="25">
        <v>20426.52</v>
      </c>
      <c r="D63" s="20">
        <v>63.012608370536547</v>
      </c>
      <c r="E63" s="25">
        <v>24</v>
      </c>
      <c r="F63" s="20">
        <v>63.157894736842103</v>
      </c>
    </row>
    <row r="64" spans="1:6" x14ac:dyDescent="0.15">
      <c r="A64" s="12" t="s">
        <v>3</v>
      </c>
      <c r="B64" s="40">
        <f>SUM(B61:B63)</f>
        <v>661.21</v>
      </c>
      <c r="C64" s="28">
        <v>32416.559999999998</v>
      </c>
      <c r="D64" s="28">
        <v>100</v>
      </c>
      <c r="E64" s="28">
        <v>38</v>
      </c>
      <c r="F64" s="28"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116D-DBC8-4525-B0F5-66A5A1E08057}">
  <dimension ref="A1:F78"/>
  <sheetViews>
    <sheetView zoomScaleNormal="100" zoomScaleSheetLayoutView="100" workbookViewId="0">
      <selection activeCell="B9" sqref="B9"/>
    </sheetView>
  </sheetViews>
  <sheetFormatPr defaultColWidth="9.140625" defaultRowHeight="10.5" x14ac:dyDescent="0.15"/>
  <cols>
    <col min="1" max="1" width="36.7109375" style="29" customWidth="1"/>
    <col min="2" max="2" width="11.42578125" style="29" customWidth="1"/>
    <col min="3" max="3" width="14" style="29" customWidth="1"/>
    <col min="4" max="4" width="8.140625" style="29" customWidth="1"/>
    <col min="5" max="5" width="8" style="29" customWidth="1"/>
    <col min="6" max="6" width="9.8554687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</row>
    <row r="7" spans="1:6" ht="12.75" x14ac:dyDescent="0.2">
      <c r="A7" s="22" t="s">
        <v>37</v>
      </c>
      <c r="D7" s="31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35</v>
      </c>
      <c r="C10" s="6" t="s">
        <v>4</v>
      </c>
      <c r="D10" s="32" t="s">
        <v>32</v>
      </c>
      <c r="E10" s="6" t="s">
        <v>11</v>
      </c>
      <c r="F10" s="5" t="s">
        <v>13</v>
      </c>
    </row>
    <row r="11" spans="1:6" ht="12" customHeight="1" x14ac:dyDescent="0.15">
      <c r="A11" s="7"/>
      <c r="B11" s="34" t="s">
        <v>40</v>
      </c>
      <c r="C11" s="35">
        <v>45107</v>
      </c>
      <c r="D11" s="34" t="s">
        <v>0</v>
      </c>
      <c r="E11" s="21" t="s">
        <v>12</v>
      </c>
      <c r="F11" s="8" t="s">
        <v>14</v>
      </c>
    </row>
    <row r="12" spans="1:6" ht="23.25" customHeight="1" x14ac:dyDescent="0.15">
      <c r="A12" s="27" t="s">
        <v>23</v>
      </c>
      <c r="B12" s="36">
        <f t="shared" ref="B12:B14" si="0">+B21+B29+B37+B45+B53+B61</f>
        <v>5830.98</v>
      </c>
      <c r="C12" s="36">
        <f>+C21+C29+C37+C45+C53+C61</f>
        <v>183794.27000000002</v>
      </c>
      <c r="D12" s="37">
        <f>C12/$C$15*100</f>
        <v>2.7586793606476916</v>
      </c>
      <c r="E12" s="36">
        <f>+E21+E29+E37+E45+E53+E61</f>
        <v>70</v>
      </c>
      <c r="F12" s="37">
        <f>E12/$E$15*100</f>
        <v>5.6451612903225801</v>
      </c>
    </row>
    <row r="13" spans="1:6" ht="23.25" customHeight="1" x14ac:dyDescent="0.15">
      <c r="A13" s="27" t="s">
        <v>24</v>
      </c>
      <c r="B13" s="36">
        <f t="shared" si="0"/>
        <v>33790.630000000005</v>
      </c>
      <c r="C13" s="36">
        <f>+C22+C30+C38+C46+C54+C62</f>
        <v>6136283.2999999998</v>
      </c>
      <c r="D13" s="37">
        <f t="shared" ref="D13:D14" si="1">C13/$C$15*100</f>
        <v>92.103187388796755</v>
      </c>
      <c r="E13" s="36">
        <f>+E22+E30+E38+E46+E54+E62</f>
        <v>887</v>
      </c>
      <c r="F13" s="37">
        <f>E13/$E$15*100</f>
        <v>71.532258064516128</v>
      </c>
    </row>
    <row r="14" spans="1:6" ht="14.25" customHeight="1" x14ac:dyDescent="0.15">
      <c r="A14" s="26" t="s">
        <v>2</v>
      </c>
      <c r="B14" s="38">
        <f t="shared" si="0"/>
        <v>-1807.8699999999994</v>
      </c>
      <c r="C14" s="38">
        <f>+C23+C31+C39+C47+C55+C63</f>
        <v>342323.02</v>
      </c>
      <c r="D14" s="39">
        <f t="shared" si="1"/>
        <v>5.1381332505555637</v>
      </c>
      <c r="E14" s="38">
        <f>+E23+E31+E39+E47+E55+E63</f>
        <v>283</v>
      </c>
      <c r="F14" s="39">
        <f>E14/$E$15*100</f>
        <v>22.822580645161292</v>
      </c>
    </row>
    <row r="15" spans="1:6" ht="12" customHeight="1" x14ac:dyDescent="0.15">
      <c r="A15" s="12" t="s">
        <v>3</v>
      </c>
      <c r="B15" s="40">
        <f t="shared" ref="B15:F15" si="2">SUM(B12:B14)</f>
        <v>37813.74</v>
      </c>
      <c r="C15" s="40">
        <f t="shared" si="2"/>
        <v>6662400.5899999999</v>
      </c>
      <c r="D15" s="40">
        <f t="shared" si="2"/>
        <v>100.00000000000001</v>
      </c>
      <c r="E15" s="40">
        <f t="shared" si="2"/>
        <v>1240</v>
      </c>
      <c r="F15" s="40">
        <f t="shared" si="2"/>
        <v>100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35</v>
      </c>
      <c r="C19" s="6" t="s">
        <v>4</v>
      </c>
      <c r="D19" s="32" t="s">
        <v>32</v>
      </c>
      <c r="E19" s="6" t="s">
        <v>11</v>
      </c>
      <c r="F19" s="5" t="s">
        <v>13</v>
      </c>
    </row>
    <row r="20" spans="1:6" ht="12" customHeight="1" x14ac:dyDescent="0.15">
      <c r="A20" s="7"/>
      <c r="B20" s="34" t="s">
        <v>40</v>
      </c>
      <c r="C20" s="35">
        <v>45107</v>
      </c>
      <c r="D20" s="34" t="s">
        <v>0</v>
      </c>
      <c r="E20" s="21" t="s">
        <v>12</v>
      </c>
      <c r="F20" s="8" t="s">
        <v>14</v>
      </c>
    </row>
    <row r="21" spans="1:6" ht="23.25" customHeight="1" x14ac:dyDescent="0.15">
      <c r="A21" s="27" t="s">
        <v>23</v>
      </c>
      <c r="B21" s="36">
        <f>+'2023'!C21</f>
        <v>4530.8099999999995</v>
      </c>
      <c r="C21" s="43">
        <v>157037.70000000001</v>
      </c>
      <c r="D21" s="36">
        <f>C21/$C$24*100</f>
        <v>3.5156138659310248</v>
      </c>
      <c r="E21" s="43">
        <v>49</v>
      </c>
      <c r="F21" s="36">
        <f>E21/$E$24*100</f>
        <v>6.8055555555555554</v>
      </c>
    </row>
    <row r="22" spans="1:6" ht="23.25" customHeight="1" x14ac:dyDescent="0.15">
      <c r="A22" s="27" t="s">
        <v>24</v>
      </c>
      <c r="B22" s="36">
        <f>+'2023'!C22</f>
        <v>37399.510000000009</v>
      </c>
      <c r="C22" s="43">
        <v>4099171.44</v>
      </c>
      <c r="D22" s="36">
        <f>C22/$C$24*100</f>
        <v>91.768434925450677</v>
      </c>
      <c r="E22" s="43">
        <v>526</v>
      </c>
      <c r="F22" s="36">
        <f>E22/$E$24*100</f>
        <v>73.055555555555557</v>
      </c>
    </row>
    <row r="23" spans="1:6" ht="13.5" customHeight="1" x14ac:dyDescent="0.15">
      <c r="A23" s="26" t="s">
        <v>2</v>
      </c>
      <c r="B23" s="38">
        <f>+'2023'!C23</f>
        <v>128.01000000000022</v>
      </c>
      <c r="C23" s="44">
        <v>210655.14</v>
      </c>
      <c r="D23" s="38">
        <f>C23/$C$24*100</f>
        <v>4.7159512086183204</v>
      </c>
      <c r="E23" s="44">
        <v>145</v>
      </c>
      <c r="F23" s="38">
        <f>E23/$E$24*100</f>
        <v>20.138888888888889</v>
      </c>
    </row>
    <row r="24" spans="1:6" ht="12" customHeight="1" x14ac:dyDescent="0.15">
      <c r="A24" s="12" t="s">
        <v>3</v>
      </c>
      <c r="B24" s="40">
        <f>SUM(B21:B23)</f>
        <v>42058.330000000009</v>
      </c>
      <c r="C24" s="40">
        <v>4466864.2799999993</v>
      </c>
      <c r="D24" s="40">
        <f t="shared" ref="D24" si="3">SUM(D21:D23)</f>
        <v>100.00000000000003</v>
      </c>
      <c r="E24" s="40">
        <v>720</v>
      </c>
      <c r="F24" s="40">
        <f t="shared" ref="F24" si="4">SUM(F21:F23)</f>
        <v>100</v>
      </c>
    </row>
    <row r="25" spans="1:6" ht="12" customHeight="1" x14ac:dyDescent="0.15">
      <c r="A25" s="16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35</v>
      </c>
      <c r="C27" s="6" t="s">
        <v>4</v>
      </c>
      <c r="D27" s="32" t="s">
        <v>32</v>
      </c>
      <c r="E27" s="6" t="s">
        <v>29</v>
      </c>
      <c r="F27" s="5" t="s">
        <v>13</v>
      </c>
    </row>
    <row r="28" spans="1:6" ht="12" customHeight="1" x14ac:dyDescent="0.15">
      <c r="A28" s="7"/>
      <c r="B28" s="34" t="s">
        <v>40</v>
      </c>
      <c r="C28" s="35">
        <v>45107</v>
      </c>
      <c r="D28" s="34" t="s">
        <v>0</v>
      </c>
      <c r="E28" s="21" t="s">
        <v>43</v>
      </c>
      <c r="F28" s="8" t="s">
        <v>14</v>
      </c>
    </row>
    <row r="29" spans="1:6" ht="23.25" customHeight="1" x14ac:dyDescent="0.15">
      <c r="A29" s="27" t="s">
        <v>23</v>
      </c>
      <c r="B29" s="36">
        <f>+'2023'!C29</f>
        <v>8.2800000000000011</v>
      </c>
      <c r="C29" s="43">
        <v>6153.82</v>
      </c>
      <c r="D29" s="36">
        <f>+C29/$C$32*100</f>
        <v>0.4571059242638304</v>
      </c>
      <c r="E29" s="43">
        <v>2</v>
      </c>
      <c r="F29" s="36">
        <f>+E29/$E$32*100</f>
        <v>0.88105726872246704</v>
      </c>
    </row>
    <row r="30" spans="1:6" ht="23.25" customHeight="1" x14ac:dyDescent="0.15">
      <c r="A30" s="27" t="s">
        <v>24</v>
      </c>
      <c r="B30" s="36">
        <f>+'2023'!C30</f>
        <v>242.66999999999825</v>
      </c>
      <c r="C30" s="43">
        <v>1323313.8500000001</v>
      </c>
      <c r="D30" s="36">
        <f>+C30/$C$32*100</f>
        <v>98.295790337607841</v>
      </c>
      <c r="E30" s="43">
        <v>175</v>
      </c>
      <c r="F30" s="36">
        <f>+E30/$E$32*100</f>
        <v>77.092511013215855</v>
      </c>
    </row>
    <row r="31" spans="1:6" ht="13.5" customHeight="1" x14ac:dyDescent="0.15">
      <c r="A31" s="26" t="s">
        <v>2</v>
      </c>
      <c r="B31" s="38">
        <f>+'2023'!C31</f>
        <v>17.789999999999964</v>
      </c>
      <c r="C31" s="44">
        <v>16789.22</v>
      </c>
      <c r="D31" s="38">
        <f>+C31/$C$32*100</f>
        <v>1.2471037381283152</v>
      </c>
      <c r="E31" s="44">
        <v>50</v>
      </c>
      <c r="F31" s="38">
        <f>+E31/$E$32*100</f>
        <v>22.026431718061673</v>
      </c>
    </row>
    <row r="32" spans="1:6" ht="12" customHeight="1" x14ac:dyDescent="0.15">
      <c r="A32" s="12" t="s">
        <v>3</v>
      </c>
      <c r="B32" s="40">
        <f>SUM(B29:B31)</f>
        <v>268.73999999999819</v>
      </c>
      <c r="C32" s="40">
        <v>1346256.8900000001</v>
      </c>
      <c r="D32" s="40">
        <f t="shared" ref="D32" si="5">SUM(D29:D31)</f>
        <v>99.999999999999986</v>
      </c>
      <c r="E32" s="40">
        <v>227</v>
      </c>
      <c r="F32" s="40">
        <f t="shared" ref="F32" si="6">SUM(F29:F31)</f>
        <v>100</v>
      </c>
    </row>
    <row r="33" spans="1:6" ht="12" customHeight="1" x14ac:dyDescent="0.15">
      <c r="A33" s="16"/>
    </row>
    <row r="34" spans="1:6" ht="12" customHeight="1" x14ac:dyDescent="0.15">
      <c r="A34" s="3" t="s">
        <v>8</v>
      </c>
    </row>
    <row r="35" spans="1:6" ht="12" customHeight="1" x14ac:dyDescent="0.15">
      <c r="A35" s="4"/>
      <c r="B35" s="5" t="s">
        <v>35</v>
      </c>
      <c r="C35" s="6" t="s">
        <v>4</v>
      </c>
      <c r="D35" s="32" t="s">
        <v>32</v>
      </c>
      <c r="E35" s="6" t="s">
        <v>29</v>
      </c>
      <c r="F35" s="5" t="s">
        <v>13</v>
      </c>
    </row>
    <row r="36" spans="1:6" ht="12" customHeight="1" x14ac:dyDescent="0.15">
      <c r="A36" s="7"/>
      <c r="B36" s="34" t="s">
        <v>40</v>
      </c>
      <c r="C36" s="35">
        <v>45107</v>
      </c>
      <c r="D36" s="34" t="s">
        <v>0</v>
      </c>
      <c r="E36" s="21" t="s">
        <v>43</v>
      </c>
      <c r="F36" s="8" t="s">
        <v>14</v>
      </c>
    </row>
    <row r="37" spans="1:6" ht="23.25" customHeight="1" x14ac:dyDescent="0.15">
      <c r="A37" s="27" t="s">
        <v>23</v>
      </c>
      <c r="B37" s="36">
        <f>+'2023'!C37</f>
        <v>790.71</v>
      </c>
      <c r="C37" s="43">
        <v>18228.84</v>
      </c>
      <c r="D37" s="36">
        <f>+C37/$C$40*100</f>
        <v>3.5643476075996023</v>
      </c>
      <c r="E37" s="43">
        <v>14</v>
      </c>
      <c r="F37" s="36">
        <f>+E37/$E$40*100</f>
        <v>7.2538860103626934</v>
      </c>
    </row>
    <row r="38" spans="1:6" ht="23.25" customHeight="1" x14ac:dyDescent="0.15">
      <c r="A38" s="27" t="s">
        <v>24</v>
      </c>
      <c r="B38" s="36">
        <f>+'2023'!C38</f>
        <v>6245.84</v>
      </c>
      <c r="C38" s="43">
        <v>437166.7</v>
      </c>
      <c r="D38" s="36">
        <f>+C38/$C$40*100</f>
        <v>85.480704272307676</v>
      </c>
      <c r="E38" s="43">
        <v>132</v>
      </c>
      <c r="F38" s="36">
        <f>+E38/$E$40*100</f>
        <v>68.393782383419691</v>
      </c>
    </row>
    <row r="39" spans="1:6" ht="13.5" customHeight="1" x14ac:dyDescent="0.15">
      <c r="A39" s="26" t="s">
        <v>2</v>
      </c>
      <c r="B39" s="38">
        <f>+'2023'!C39</f>
        <v>-335.79999999999973</v>
      </c>
      <c r="C39" s="44">
        <v>56025.96</v>
      </c>
      <c r="D39" s="38">
        <f>+C39/$C$40*100</f>
        <v>10.954948120092721</v>
      </c>
      <c r="E39" s="44">
        <v>47</v>
      </c>
      <c r="F39" s="38">
        <f>+E39/$E$40*100</f>
        <v>24.352331606217618</v>
      </c>
    </row>
    <row r="40" spans="1:6" ht="12" customHeight="1" x14ac:dyDescent="0.15">
      <c r="A40" s="12" t="s">
        <v>3</v>
      </c>
      <c r="B40" s="40">
        <f>SUM(B37:B39)</f>
        <v>6700.75</v>
      </c>
      <c r="C40" s="40">
        <v>511421.50000000006</v>
      </c>
      <c r="D40" s="40">
        <f t="shared" ref="D40" si="7">SUM(D37:D39)</f>
        <v>100</v>
      </c>
      <c r="E40" s="40">
        <v>193</v>
      </c>
      <c r="F40" s="40">
        <f t="shared" ref="F40" si="8">SUM(F37:F39)</f>
        <v>100</v>
      </c>
    </row>
    <row r="41" spans="1:6" ht="12" customHeight="1" x14ac:dyDescent="0.15">
      <c r="A41" s="16"/>
    </row>
    <row r="42" spans="1:6" ht="12" customHeight="1" x14ac:dyDescent="0.15">
      <c r="A42" s="3" t="s">
        <v>9</v>
      </c>
    </row>
    <row r="43" spans="1:6" ht="12" customHeight="1" x14ac:dyDescent="0.15">
      <c r="A43" s="4"/>
      <c r="B43" s="5" t="s">
        <v>35</v>
      </c>
      <c r="C43" s="6" t="s">
        <v>4</v>
      </c>
      <c r="D43" s="32" t="s">
        <v>32</v>
      </c>
      <c r="E43" s="6" t="s">
        <v>29</v>
      </c>
      <c r="F43" s="5" t="s">
        <v>13</v>
      </c>
    </row>
    <row r="44" spans="1:6" ht="12" customHeight="1" x14ac:dyDescent="0.15">
      <c r="A44" s="7"/>
      <c r="B44" s="34" t="s">
        <v>40</v>
      </c>
      <c r="C44" s="35">
        <v>45107</v>
      </c>
      <c r="D44" s="34" t="s">
        <v>0</v>
      </c>
      <c r="E44" s="21" t="s">
        <v>43</v>
      </c>
      <c r="F44" s="8" t="s">
        <v>14</v>
      </c>
    </row>
    <row r="45" spans="1:6" ht="23.25" customHeight="1" x14ac:dyDescent="0.15">
      <c r="A45" s="27" t="s">
        <v>23</v>
      </c>
      <c r="B45" s="36">
        <f>+'2023'!C45</f>
        <v>0</v>
      </c>
      <c r="C45" s="43">
        <v>0</v>
      </c>
      <c r="D45" s="36">
        <f>+C45/$C$48*100</f>
        <v>0</v>
      </c>
      <c r="E45" s="43">
        <v>0</v>
      </c>
      <c r="F45" s="36">
        <f>+E45/$E$48*100</f>
        <v>0</v>
      </c>
    </row>
    <row r="46" spans="1:6" ht="23.25" customHeight="1" x14ac:dyDescent="0.15">
      <c r="A46" s="27" t="s">
        <v>24</v>
      </c>
      <c r="B46" s="36">
        <f>+'2023'!C46</f>
        <v>-10635.220000000001</v>
      </c>
      <c r="C46" s="43">
        <v>252919.84</v>
      </c>
      <c r="D46" s="36">
        <f>+C46/$C$48*100</f>
        <v>90.873332368022147</v>
      </c>
      <c r="E46" s="43">
        <v>40</v>
      </c>
      <c r="F46" s="36">
        <f>+E46/$E$48*100</f>
        <v>90.909090909090907</v>
      </c>
    </row>
    <row r="47" spans="1:6" ht="13.5" customHeight="1" x14ac:dyDescent="0.15">
      <c r="A47" s="26" t="s">
        <v>2</v>
      </c>
      <c r="B47" s="38">
        <f>+'2023'!C47</f>
        <v>-834.11999999999989</v>
      </c>
      <c r="C47" s="44">
        <v>25401.46</v>
      </c>
      <c r="D47" s="38">
        <f>+C47/$C$48*100</f>
        <v>9.1266676319778615</v>
      </c>
      <c r="E47" s="44">
        <v>4</v>
      </c>
      <c r="F47" s="38">
        <f>+E47/$E$48*100</f>
        <v>9.0909090909090917</v>
      </c>
    </row>
    <row r="48" spans="1:6" ht="12" customHeight="1" x14ac:dyDescent="0.15">
      <c r="A48" s="12" t="s">
        <v>3</v>
      </c>
      <c r="B48" s="40">
        <f>SUM(B45:B47)</f>
        <v>-11469.34</v>
      </c>
      <c r="C48" s="40">
        <v>278321.3</v>
      </c>
      <c r="D48" s="40">
        <f t="shared" ref="D48" si="9">SUM(D45:D47)</f>
        <v>100.00000000000001</v>
      </c>
      <c r="E48" s="40">
        <v>44</v>
      </c>
      <c r="F48" s="40">
        <f t="shared" ref="F48" si="10">SUM(F45:F47)</f>
        <v>100</v>
      </c>
    </row>
    <row r="49" spans="1:6" ht="12" customHeight="1" x14ac:dyDescent="0.15">
      <c r="A49" s="16"/>
    </row>
    <row r="50" spans="1:6" ht="12" customHeight="1" x14ac:dyDescent="0.15">
      <c r="A50" s="3" t="s">
        <v>10</v>
      </c>
    </row>
    <row r="51" spans="1:6" ht="12" customHeight="1" x14ac:dyDescent="0.15">
      <c r="A51" s="4"/>
      <c r="B51" s="5" t="s">
        <v>35</v>
      </c>
      <c r="C51" s="6" t="s">
        <v>4</v>
      </c>
      <c r="D51" s="32" t="s">
        <v>28</v>
      </c>
      <c r="E51" s="33" t="s">
        <v>29</v>
      </c>
      <c r="F51" s="32" t="s">
        <v>29</v>
      </c>
    </row>
    <row r="52" spans="1:6" ht="12" customHeight="1" x14ac:dyDescent="0.15">
      <c r="A52" s="7"/>
      <c r="B52" s="34" t="s">
        <v>40</v>
      </c>
      <c r="C52" s="35">
        <v>45107</v>
      </c>
      <c r="D52" s="34" t="s">
        <v>0</v>
      </c>
      <c r="E52" s="35" t="s">
        <v>43</v>
      </c>
      <c r="F52" s="34" t="s">
        <v>30</v>
      </c>
    </row>
    <row r="53" spans="1:6" ht="23.25" customHeight="1" x14ac:dyDescent="0.15">
      <c r="A53" s="27" t="s">
        <v>23</v>
      </c>
      <c r="B53" s="36">
        <f>+'2023'!C53</f>
        <v>0</v>
      </c>
      <c r="C53" s="43">
        <v>0</v>
      </c>
      <c r="D53" s="36">
        <f>+C53/$C$56*100</f>
        <v>0</v>
      </c>
      <c r="E53" s="43">
        <v>0</v>
      </c>
      <c r="F53" s="36">
        <f>+E53/$E$56*100</f>
        <v>0</v>
      </c>
    </row>
    <row r="54" spans="1:6" ht="23.25" customHeight="1" x14ac:dyDescent="0.15">
      <c r="A54" s="27" t="s">
        <v>24</v>
      </c>
      <c r="B54" s="36">
        <f>+'2023'!C54</f>
        <v>-733.86999999999989</v>
      </c>
      <c r="C54" s="43">
        <v>12111.34</v>
      </c>
      <c r="D54" s="36">
        <f>+C54/$C$56*100</f>
        <v>48.429746249809071</v>
      </c>
      <c r="E54" s="43">
        <v>3</v>
      </c>
      <c r="F54" s="36">
        <f>+E54/$E$56*100</f>
        <v>18.75</v>
      </c>
    </row>
    <row r="55" spans="1:6" ht="13.5" customHeight="1" x14ac:dyDescent="0.15">
      <c r="A55" s="26" t="s">
        <v>2</v>
      </c>
      <c r="B55" s="38">
        <f>+'2023'!C55</f>
        <v>-575.43999999999994</v>
      </c>
      <c r="C55" s="44">
        <v>12896.72</v>
      </c>
      <c r="D55" s="38">
        <f>+C55/$C$56*100</f>
        <v>51.570253750190943</v>
      </c>
      <c r="E55" s="44">
        <v>13</v>
      </c>
      <c r="F55" s="38">
        <f>+E55/$E$56*100</f>
        <v>81.25</v>
      </c>
    </row>
    <row r="56" spans="1:6" x14ac:dyDescent="0.15">
      <c r="A56" s="12" t="s">
        <v>3</v>
      </c>
      <c r="B56" s="40">
        <f>SUM(B53:B55)</f>
        <v>-1309.31</v>
      </c>
      <c r="C56" s="40">
        <v>25008.059999999998</v>
      </c>
      <c r="D56" s="40">
        <f t="shared" ref="D56" si="11">SUM(D53:D55)</f>
        <v>100.00000000000001</v>
      </c>
      <c r="E56" s="40">
        <v>16</v>
      </c>
      <c r="F56" s="40">
        <f t="shared" ref="F56" si="12">SUM(F53:F55)</f>
        <v>100</v>
      </c>
    </row>
    <row r="57" spans="1:6" x14ac:dyDescent="0.15">
      <c r="A57" s="16"/>
    </row>
    <row r="58" spans="1:6" x14ac:dyDescent="0.15">
      <c r="A58" s="3" t="s">
        <v>2</v>
      </c>
    </row>
    <row r="59" spans="1:6" x14ac:dyDescent="0.15">
      <c r="A59" s="4"/>
      <c r="B59" s="5" t="s">
        <v>35</v>
      </c>
      <c r="C59" s="6" t="s">
        <v>4</v>
      </c>
      <c r="D59" s="32" t="s">
        <v>32</v>
      </c>
      <c r="E59" s="6" t="s">
        <v>29</v>
      </c>
      <c r="F59" s="5" t="s">
        <v>13</v>
      </c>
    </row>
    <row r="60" spans="1:6" x14ac:dyDescent="0.15">
      <c r="A60" s="7"/>
      <c r="B60" s="34" t="s">
        <v>40</v>
      </c>
      <c r="C60" s="35">
        <v>45107</v>
      </c>
      <c r="D60" s="34" t="s">
        <v>0</v>
      </c>
      <c r="E60" s="21" t="s">
        <v>43</v>
      </c>
      <c r="F60" s="8" t="s">
        <v>14</v>
      </c>
    </row>
    <row r="61" spans="1:6" ht="23.25" customHeight="1" x14ac:dyDescent="0.15">
      <c r="A61" s="27" t="s">
        <v>23</v>
      </c>
      <c r="B61" s="36">
        <f>+'2023'!C61</f>
        <v>501.17999999999995</v>
      </c>
      <c r="C61" s="43">
        <v>2373.91</v>
      </c>
      <c r="D61" s="36">
        <f>C61/$C$64*100</f>
        <v>6.875207074954762</v>
      </c>
      <c r="E61" s="43">
        <v>5</v>
      </c>
      <c r="F61" s="36">
        <f>E61/$E$64*100</f>
        <v>12.5</v>
      </c>
    </row>
    <row r="62" spans="1:6" ht="23.25" customHeight="1" x14ac:dyDescent="0.15">
      <c r="A62" s="27" t="s">
        <v>24</v>
      </c>
      <c r="B62" s="36">
        <f>+'2023'!C62</f>
        <v>1271.7</v>
      </c>
      <c r="C62" s="43">
        <v>11600.13</v>
      </c>
      <c r="D62" s="36">
        <f>C62/$C$64*100</f>
        <v>33.595753776004564</v>
      </c>
      <c r="E62" s="43">
        <v>11</v>
      </c>
      <c r="F62" s="36">
        <f>E62/$E$64*100</f>
        <v>27.500000000000004</v>
      </c>
    </row>
    <row r="63" spans="1:6" ht="13.5" customHeight="1" x14ac:dyDescent="0.15">
      <c r="A63" s="26" t="s">
        <v>2</v>
      </c>
      <c r="B63" s="38">
        <f>+'2023'!C63</f>
        <v>-208.31</v>
      </c>
      <c r="C63" s="44">
        <v>20554.52</v>
      </c>
      <c r="D63" s="38">
        <f>C63/$C$64*100</f>
        <v>59.529039149040685</v>
      </c>
      <c r="E63" s="44">
        <v>24</v>
      </c>
      <c r="F63" s="38">
        <f>E63/$E$64*100</f>
        <v>60</v>
      </c>
    </row>
    <row r="64" spans="1:6" x14ac:dyDescent="0.15">
      <c r="A64" s="12" t="s">
        <v>3</v>
      </c>
      <c r="B64" s="40">
        <f>SUM(B61:B63)</f>
        <v>1564.5700000000002</v>
      </c>
      <c r="C64" s="40">
        <v>34528.559999999998</v>
      </c>
      <c r="D64" s="40">
        <f t="shared" ref="D64" si="13">SUM(D61:D63)</f>
        <v>100.00000000000001</v>
      </c>
      <c r="E64" s="40">
        <v>40</v>
      </c>
      <c r="F64" s="40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4A15-81AE-429C-9088-EF0EDE10A0EC}">
  <dimension ref="A1:F78"/>
  <sheetViews>
    <sheetView zoomScaleNormal="100" zoomScaleSheetLayoutView="100" workbookViewId="0">
      <selection activeCell="B4" sqref="B4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" style="29" customWidth="1"/>
    <col min="4" max="4" width="8.140625" style="29" customWidth="1"/>
    <col min="5" max="5" width="9.28515625" style="29" customWidth="1"/>
    <col min="6" max="6" width="11.4257812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31</v>
      </c>
      <c r="B7" s="30"/>
      <c r="D7" s="31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35</v>
      </c>
      <c r="C10" s="6" t="s">
        <v>4</v>
      </c>
      <c r="D10" s="32" t="s">
        <v>32</v>
      </c>
      <c r="E10" s="6" t="s">
        <v>11</v>
      </c>
      <c r="F10" s="5" t="s">
        <v>13</v>
      </c>
    </row>
    <row r="11" spans="1:6" ht="12" customHeight="1" x14ac:dyDescent="0.15">
      <c r="A11" s="7"/>
      <c r="B11" s="34" t="s">
        <v>41</v>
      </c>
      <c r="C11" s="35">
        <v>45199</v>
      </c>
      <c r="D11" s="34" t="s">
        <v>0</v>
      </c>
      <c r="E11" s="21" t="s">
        <v>12</v>
      </c>
      <c r="F11" s="8" t="s">
        <v>14</v>
      </c>
    </row>
    <row r="12" spans="1:6" ht="23.25" customHeight="1" x14ac:dyDescent="0.15">
      <c r="A12" s="27" t="s">
        <v>23</v>
      </c>
      <c r="B12" s="36">
        <f t="shared" ref="B12:B14" si="0">+B21+B29+B37+B45+B53+B61</f>
        <v>3531.7200000000016</v>
      </c>
      <c r="C12" s="36">
        <f>+C21+C29+C37+C45+C53+C61</f>
        <v>219329.86</v>
      </c>
      <c r="D12" s="37">
        <f>C12/$C$15*100</f>
        <v>3.4135905671648317</v>
      </c>
      <c r="E12" s="36">
        <f>+E21+E29+E37+E45+E53+E61</f>
        <v>75</v>
      </c>
      <c r="F12" s="37">
        <f>E12/$E$15*100</f>
        <v>6.1174551386623168</v>
      </c>
    </row>
    <row r="13" spans="1:6" ht="23.25" customHeight="1" x14ac:dyDescent="0.15">
      <c r="A13" s="27" t="s">
        <v>24</v>
      </c>
      <c r="B13" s="36">
        <f t="shared" si="0"/>
        <v>-1379.520000000007</v>
      </c>
      <c r="C13" s="36">
        <f>+C22+C30+C38+C46+C54+C62</f>
        <v>5895280.96</v>
      </c>
      <c r="D13" s="37">
        <f t="shared" ref="D13:D14" si="1">C13/$C$15*100</f>
        <v>91.752556974423968</v>
      </c>
      <c r="E13" s="36">
        <f>+E22+E30+E38+E46+E54+E62</f>
        <v>887</v>
      </c>
      <c r="F13" s="37">
        <f>E13/$E$15*100</f>
        <v>72.349102773246329</v>
      </c>
    </row>
    <row r="14" spans="1:6" ht="14.25" customHeight="1" x14ac:dyDescent="0.15">
      <c r="A14" s="26" t="s">
        <v>2</v>
      </c>
      <c r="B14" s="38">
        <f t="shared" si="0"/>
        <v>2882.08</v>
      </c>
      <c r="C14" s="38">
        <f>+C23+C31+C39+C47+C55+C63</f>
        <v>310584.46000000002</v>
      </c>
      <c r="D14" s="39">
        <f t="shared" si="1"/>
        <v>4.8338524584111937</v>
      </c>
      <c r="E14" s="38">
        <f>+E23+E31+E39+E47+E55+E63</f>
        <v>264</v>
      </c>
      <c r="F14" s="39">
        <f>E14/$E$15*100</f>
        <v>21.533442088091352</v>
      </c>
    </row>
    <row r="15" spans="1:6" ht="12" customHeight="1" x14ac:dyDescent="0.15">
      <c r="A15" s="12" t="s">
        <v>3</v>
      </c>
      <c r="B15" s="40">
        <f>SUM(B12:B14)</f>
        <v>5034.2799999999943</v>
      </c>
      <c r="C15" s="40">
        <f t="shared" ref="C15:F15" si="2">SUM(C12:C14)</f>
        <v>6425195.2800000003</v>
      </c>
      <c r="D15" s="40">
        <f t="shared" si="2"/>
        <v>100</v>
      </c>
      <c r="E15" s="40">
        <f t="shared" si="2"/>
        <v>1226</v>
      </c>
      <c r="F15" s="40">
        <f t="shared" si="2"/>
        <v>100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35</v>
      </c>
      <c r="C19" s="6" t="s">
        <v>4</v>
      </c>
      <c r="D19" s="32" t="s">
        <v>32</v>
      </c>
      <c r="E19" s="6" t="s">
        <v>11</v>
      </c>
      <c r="F19" s="5" t="s">
        <v>13</v>
      </c>
    </row>
    <row r="20" spans="1:6" ht="12" customHeight="1" x14ac:dyDescent="0.15">
      <c r="A20" s="7"/>
      <c r="B20" s="34" t="s">
        <v>41</v>
      </c>
      <c r="C20" s="35">
        <v>45199</v>
      </c>
      <c r="D20" s="34" t="s">
        <v>0</v>
      </c>
      <c r="E20" s="21" t="s">
        <v>12</v>
      </c>
      <c r="F20" s="8" t="s">
        <v>14</v>
      </c>
    </row>
    <row r="21" spans="1:6" ht="23.25" customHeight="1" x14ac:dyDescent="0.15">
      <c r="A21" s="27" t="s">
        <v>23</v>
      </c>
      <c r="B21" s="36">
        <f>+'2023'!D21</f>
        <v>3127.9700000000012</v>
      </c>
      <c r="C21" s="43">
        <v>193424.88</v>
      </c>
      <c r="D21" s="36">
        <f>C21/$C$24*100</f>
        <v>4.5465944134464236</v>
      </c>
      <c r="E21" s="43">
        <v>54</v>
      </c>
      <c r="F21" s="36">
        <f>E21/$E$24*100</f>
        <v>7.5842696629213489</v>
      </c>
    </row>
    <row r="22" spans="1:6" ht="23.25" customHeight="1" x14ac:dyDescent="0.15">
      <c r="A22" s="27" t="s">
        <v>24</v>
      </c>
      <c r="B22" s="36">
        <f>+'2023'!D22</f>
        <v>402.83999999999651</v>
      </c>
      <c r="C22" s="43">
        <v>3862426.13</v>
      </c>
      <c r="D22" s="36">
        <f>C22/$C$24*100</f>
        <v>90.789173890181502</v>
      </c>
      <c r="E22" s="43">
        <v>525</v>
      </c>
      <c r="F22" s="36">
        <f>E22/$E$24*100</f>
        <v>73.735955056179776</v>
      </c>
    </row>
    <row r="23" spans="1:6" ht="13.5" customHeight="1" x14ac:dyDescent="0.15">
      <c r="A23" s="26" t="s">
        <v>2</v>
      </c>
      <c r="B23" s="38">
        <f>+'2023'!D23</f>
        <v>3978.7699999999995</v>
      </c>
      <c r="C23" s="44">
        <v>198429.5</v>
      </c>
      <c r="D23" s="38">
        <f>C23/$C$24*100</f>
        <v>4.6642316963720853</v>
      </c>
      <c r="E23" s="44">
        <v>133</v>
      </c>
      <c r="F23" s="38">
        <f>E23/$E$24*100</f>
        <v>18.679775280898877</v>
      </c>
    </row>
    <row r="24" spans="1:6" ht="12" customHeight="1" x14ac:dyDescent="0.15">
      <c r="A24" s="12" t="s">
        <v>3</v>
      </c>
      <c r="B24" s="40">
        <f>SUM(B21:B23)</f>
        <v>7509.5799999999972</v>
      </c>
      <c r="C24" s="40">
        <v>4254280.51</v>
      </c>
      <c r="D24" s="40">
        <f t="shared" ref="D24" si="3">SUM(D21:D23)</f>
        <v>100.00000000000001</v>
      </c>
      <c r="E24" s="40">
        <v>712</v>
      </c>
      <c r="F24" s="40">
        <f t="shared" ref="F24" si="4">SUM(F21:F23)</f>
        <v>100</v>
      </c>
    </row>
    <row r="25" spans="1:6" ht="12" customHeight="1" x14ac:dyDescent="0.15">
      <c r="A25" s="16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35</v>
      </c>
      <c r="C27" s="6" t="s">
        <v>4</v>
      </c>
      <c r="D27" s="32" t="s">
        <v>32</v>
      </c>
      <c r="E27" s="6" t="s">
        <v>11</v>
      </c>
      <c r="F27" s="5" t="s">
        <v>13</v>
      </c>
    </row>
    <row r="28" spans="1:6" ht="12" customHeight="1" x14ac:dyDescent="0.15">
      <c r="A28" s="7"/>
      <c r="B28" s="34" t="s">
        <v>41</v>
      </c>
      <c r="C28" s="35">
        <v>45199</v>
      </c>
      <c r="D28" s="34" t="s">
        <v>0</v>
      </c>
      <c r="E28" s="21" t="s">
        <v>12</v>
      </c>
      <c r="F28" s="8" t="s">
        <v>14</v>
      </c>
    </row>
    <row r="29" spans="1:6" ht="23.25" customHeight="1" x14ac:dyDescent="0.15">
      <c r="A29" s="27" t="s">
        <v>23</v>
      </c>
      <c r="B29" s="36">
        <f>+'2023'!D29</f>
        <v>-85.7</v>
      </c>
      <c r="C29" s="43">
        <v>5853.74</v>
      </c>
      <c r="D29" s="36">
        <f>+C29/$C$32*100</f>
        <v>0.44555060512858979</v>
      </c>
      <c r="E29" s="43">
        <v>2</v>
      </c>
      <c r="F29" s="36">
        <f>+E29/$E$32*100</f>
        <v>0.89285714285714279</v>
      </c>
    </row>
    <row r="30" spans="1:6" ht="23.25" customHeight="1" x14ac:dyDescent="0.15">
      <c r="A30" s="27" t="s">
        <v>24</v>
      </c>
      <c r="B30" s="36">
        <f>+'2023'!D30</f>
        <v>-4871.4900000000016</v>
      </c>
      <c r="C30" s="43">
        <v>1291335.6200000001</v>
      </c>
      <c r="D30" s="36">
        <f>+C30/$C$32*100</f>
        <v>98.288507332936334</v>
      </c>
      <c r="E30" s="43">
        <v>173</v>
      </c>
      <c r="F30" s="36">
        <f>+E30/$E$32*100</f>
        <v>77.232142857142861</v>
      </c>
    </row>
    <row r="31" spans="1:6" ht="13.5" customHeight="1" x14ac:dyDescent="0.15">
      <c r="A31" s="26" t="s">
        <v>2</v>
      </c>
      <c r="B31" s="38">
        <f>+'2023'!D31</f>
        <v>-140.13999999999999</v>
      </c>
      <c r="C31" s="44">
        <v>16632.22</v>
      </c>
      <c r="D31" s="38">
        <f>+C31/$C$32*100</f>
        <v>1.2659420619350765</v>
      </c>
      <c r="E31" s="44">
        <v>49</v>
      </c>
      <c r="F31" s="38">
        <f>+E31/$E$32*100</f>
        <v>21.875</v>
      </c>
    </row>
    <row r="32" spans="1:6" ht="12" customHeight="1" x14ac:dyDescent="0.15">
      <c r="A32" s="12" t="s">
        <v>3</v>
      </c>
      <c r="B32" s="40">
        <f>SUM(B29:B31)</f>
        <v>-5097.3300000000017</v>
      </c>
      <c r="C32" s="40">
        <v>1313821.58</v>
      </c>
      <c r="D32" s="40">
        <f t="shared" ref="D32" si="5">SUM(D29:D31)</f>
        <v>100</v>
      </c>
      <c r="E32" s="40">
        <v>224</v>
      </c>
      <c r="F32" s="40">
        <f t="shared" ref="F32" si="6">SUM(F29:F31)</f>
        <v>100</v>
      </c>
    </row>
    <row r="33" spans="1:6" ht="12" customHeight="1" x14ac:dyDescent="0.15">
      <c r="A33" s="16"/>
    </row>
    <row r="34" spans="1:6" ht="12" customHeight="1" x14ac:dyDescent="0.15">
      <c r="A34" s="3" t="s">
        <v>8</v>
      </c>
    </row>
    <row r="35" spans="1:6" ht="12" customHeight="1" x14ac:dyDescent="0.15">
      <c r="A35" s="4"/>
      <c r="B35" s="5" t="s">
        <v>35</v>
      </c>
      <c r="C35" s="6" t="s">
        <v>4</v>
      </c>
      <c r="D35" s="32" t="s">
        <v>32</v>
      </c>
      <c r="E35" s="6" t="s">
        <v>11</v>
      </c>
      <c r="F35" s="5" t="s">
        <v>13</v>
      </c>
    </row>
    <row r="36" spans="1:6" ht="12" customHeight="1" x14ac:dyDescent="0.15">
      <c r="A36" s="7"/>
      <c r="B36" s="34" t="s">
        <v>41</v>
      </c>
      <c r="C36" s="35">
        <v>45199</v>
      </c>
      <c r="D36" s="34" t="s">
        <v>0</v>
      </c>
      <c r="E36" s="21" t="s">
        <v>12</v>
      </c>
      <c r="F36" s="8" t="s">
        <v>14</v>
      </c>
    </row>
    <row r="37" spans="1:6" ht="23.25" customHeight="1" x14ac:dyDescent="0.15">
      <c r="A37" s="27" t="s">
        <v>23</v>
      </c>
      <c r="B37" s="36">
        <f>+'2023'!D37</f>
        <v>208.33999999999992</v>
      </c>
      <c r="C37" s="43">
        <v>17387.46</v>
      </c>
      <c r="D37" s="36">
        <f>+C37/$C$40*100</f>
        <v>3.3488767798105226</v>
      </c>
      <c r="E37" s="43">
        <v>14</v>
      </c>
      <c r="F37" s="36">
        <f>+E37/$E$40*100</f>
        <v>7.3684210526315779</v>
      </c>
    </row>
    <row r="38" spans="1:6" ht="23.25" customHeight="1" x14ac:dyDescent="0.15">
      <c r="A38" s="27" t="s">
        <v>24</v>
      </c>
      <c r="B38" s="36">
        <f>+'2023'!D38</f>
        <v>5835.3399999999983</v>
      </c>
      <c r="C38" s="43">
        <v>449169.91999999998</v>
      </c>
      <c r="D38" s="36">
        <f>+C38/$C$40*100</f>
        <v>86.511469488778118</v>
      </c>
      <c r="E38" s="43">
        <v>133</v>
      </c>
      <c r="F38" s="36">
        <f>+E38/$E$40*100</f>
        <v>70</v>
      </c>
    </row>
    <row r="39" spans="1:6" ht="13.5" customHeight="1" x14ac:dyDescent="0.15">
      <c r="A39" s="26" t="s">
        <v>2</v>
      </c>
      <c r="B39" s="38">
        <f>+'2023'!D39</f>
        <v>-420.95999999999981</v>
      </c>
      <c r="C39" s="44">
        <v>52645.36</v>
      </c>
      <c r="D39" s="38">
        <f>+C39/$C$40*100</f>
        <v>10.139653731411356</v>
      </c>
      <c r="E39" s="44">
        <v>43</v>
      </c>
      <c r="F39" s="38">
        <f>+E39/$E$40*100</f>
        <v>22.631578947368421</v>
      </c>
    </row>
    <row r="40" spans="1:6" ht="12" customHeight="1" x14ac:dyDescent="0.15">
      <c r="A40" s="12" t="s">
        <v>3</v>
      </c>
      <c r="B40" s="40">
        <f>SUM(B37:B39)</f>
        <v>5622.7199999999984</v>
      </c>
      <c r="C40" s="40">
        <v>519202.74</v>
      </c>
      <c r="D40" s="40">
        <f t="shared" ref="D40" si="7">SUM(D37:D39)</f>
        <v>100</v>
      </c>
      <c r="E40" s="40">
        <v>190</v>
      </c>
      <c r="F40" s="40">
        <f t="shared" ref="F40" si="8">SUM(F37:F39)</f>
        <v>100</v>
      </c>
    </row>
    <row r="41" spans="1:6" ht="12" customHeight="1" x14ac:dyDescent="0.15">
      <c r="A41" s="16"/>
    </row>
    <row r="42" spans="1:6" ht="12" customHeight="1" x14ac:dyDescent="0.15">
      <c r="A42" s="3" t="s">
        <v>9</v>
      </c>
    </row>
    <row r="43" spans="1:6" ht="12" customHeight="1" x14ac:dyDescent="0.15">
      <c r="A43" s="4"/>
      <c r="B43" s="5" t="s">
        <v>35</v>
      </c>
      <c r="C43" s="6" t="s">
        <v>4</v>
      </c>
      <c r="D43" s="32" t="s">
        <v>32</v>
      </c>
      <c r="E43" s="6" t="s">
        <v>11</v>
      </c>
      <c r="F43" s="5" t="s">
        <v>13</v>
      </c>
    </row>
    <row r="44" spans="1:6" ht="12" customHeight="1" x14ac:dyDescent="0.15">
      <c r="A44" s="7"/>
      <c r="B44" s="34" t="s">
        <v>41</v>
      </c>
      <c r="C44" s="35">
        <v>45199</v>
      </c>
      <c r="D44" s="34" t="s">
        <v>0</v>
      </c>
      <c r="E44" s="21" t="s">
        <v>12</v>
      </c>
      <c r="F44" s="8" t="s">
        <v>14</v>
      </c>
    </row>
    <row r="45" spans="1:6" ht="23.25" customHeight="1" x14ac:dyDescent="0.15">
      <c r="A45" s="27" t="s">
        <v>23</v>
      </c>
      <c r="B45" s="36">
        <f>+'2023'!D45</f>
        <v>0</v>
      </c>
      <c r="C45" s="43">
        <v>0</v>
      </c>
      <c r="D45" s="36">
        <f>+C45/$C$48*100</f>
        <v>0</v>
      </c>
      <c r="E45" s="43">
        <v>0</v>
      </c>
      <c r="F45" s="36">
        <f>+E45/$E$48*100</f>
        <v>0</v>
      </c>
    </row>
    <row r="46" spans="1:6" ht="23.25" customHeight="1" x14ac:dyDescent="0.15">
      <c r="A46" s="27" t="s">
        <v>24</v>
      </c>
      <c r="B46" s="36">
        <f>+'2023'!D46</f>
        <v>-266.93000000000029</v>
      </c>
      <c r="C46" s="43">
        <v>271498.94</v>
      </c>
      <c r="D46" s="36">
        <f>+C46/$C$48*100</f>
        <v>96.682343986582225</v>
      </c>
      <c r="E46" s="43">
        <v>43</v>
      </c>
      <c r="F46" s="36">
        <f>+E46/$E$48*100</f>
        <v>95.555555555555557</v>
      </c>
    </row>
    <row r="47" spans="1:6" ht="13.5" customHeight="1" x14ac:dyDescent="0.15">
      <c r="A47" s="26" t="s">
        <v>2</v>
      </c>
      <c r="B47" s="38">
        <f>+'2023'!D47</f>
        <v>-257.68000000000006</v>
      </c>
      <c r="C47" s="44">
        <v>9316.49</v>
      </c>
      <c r="D47" s="38">
        <f>+C47/$C$48*100</f>
        <v>3.3176560134177815</v>
      </c>
      <c r="E47" s="44">
        <v>2</v>
      </c>
      <c r="F47" s="38">
        <f>+E47/$E$48*100</f>
        <v>4.4444444444444446</v>
      </c>
    </row>
    <row r="48" spans="1:6" ht="12" customHeight="1" x14ac:dyDescent="0.15">
      <c r="A48" s="12" t="s">
        <v>3</v>
      </c>
      <c r="B48" s="40">
        <f>SUM(B45:B47)</f>
        <v>-524.61000000000035</v>
      </c>
      <c r="C48" s="40">
        <v>280815.43</v>
      </c>
      <c r="D48" s="40">
        <f t="shared" ref="D48" si="9">SUM(D45:D47)</f>
        <v>100</v>
      </c>
      <c r="E48" s="40">
        <v>45</v>
      </c>
      <c r="F48" s="40">
        <f t="shared" ref="F48" si="10">SUM(F45:F47)</f>
        <v>100</v>
      </c>
    </row>
    <row r="49" spans="1:6" ht="12" customHeight="1" x14ac:dyDescent="0.15">
      <c r="A49" s="16"/>
    </row>
    <row r="50" spans="1:6" ht="12" customHeight="1" x14ac:dyDescent="0.15">
      <c r="A50" s="3" t="s">
        <v>10</v>
      </c>
    </row>
    <row r="51" spans="1:6" ht="12" customHeight="1" x14ac:dyDescent="0.15">
      <c r="A51" s="4"/>
      <c r="B51" s="5" t="s">
        <v>35</v>
      </c>
      <c r="C51" s="6" t="s">
        <v>4</v>
      </c>
      <c r="D51" s="32" t="s">
        <v>32</v>
      </c>
      <c r="E51" s="6" t="s">
        <v>11</v>
      </c>
      <c r="F51" s="5" t="s">
        <v>13</v>
      </c>
    </row>
    <row r="52" spans="1:6" ht="12" customHeight="1" x14ac:dyDescent="0.15">
      <c r="A52" s="7"/>
      <c r="B52" s="34" t="s">
        <v>41</v>
      </c>
      <c r="C52" s="35">
        <v>45199</v>
      </c>
      <c r="D52" s="34" t="s">
        <v>0</v>
      </c>
      <c r="E52" s="21" t="s">
        <v>12</v>
      </c>
      <c r="F52" s="8" t="s">
        <v>14</v>
      </c>
    </row>
    <row r="53" spans="1:6" ht="23.25" customHeight="1" x14ac:dyDescent="0.15">
      <c r="A53" s="27" t="s">
        <v>23</v>
      </c>
      <c r="B53" s="36">
        <f>+'2023'!D53</f>
        <v>0</v>
      </c>
      <c r="C53" s="43">
        <v>0</v>
      </c>
      <c r="D53" s="36">
        <f>+C53/$C$56*100</f>
        <v>0</v>
      </c>
      <c r="E53" s="43">
        <v>0</v>
      </c>
      <c r="F53" s="36">
        <f>+E53/$E$56*100</f>
        <v>0</v>
      </c>
    </row>
    <row r="54" spans="1:6" ht="23.25" customHeight="1" x14ac:dyDescent="0.15">
      <c r="A54" s="27" t="s">
        <v>24</v>
      </c>
      <c r="B54" s="36">
        <f>+'2023'!D54</f>
        <v>-2193</v>
      </c>
      <c r="C54" s="43">
        <v>9789</v>
      </c>
      <c r="D54" s="36">
        <f>+C54/$C$56*100</f>
        <v>44.246267611045063</v>
      </c>
      <c r="E54" s="43">
        <v>2</v>
      </c>
      <c r="F54" s="36">
        <f>+E54/$E$56*100</f>
        <v>13.333333333333334</v>
      </c>
    </row>
    <row r="55" spans="1:6" ht="13.5" customHeight="1" x14ac:dyDescent="0.15">
      <c r="A55" s="26" t="s">
        <v>2</v>
      </c>
      <c r="B55" s="38">
        <f>+'2023'!D55</f>
        <v>-444.6</v>
      </c>
      <c r="C55" s="44">
        <v>12334.9</v>
      </c>
      <c r="D55" s="38">
        <f>+C55/$C$56*100</f>
        <v>55.753732388954923</v>
      </c>
      <c r="E55" s="44">
        <v>13</v>
      </c>
      <c r="F55" s="38">
        <f>+E55/$E$56*100</f>
        <v>86.666666666666671</v>
      </c>
    </row>
    <row r="56" spans="1:6" x14ac:dyDescent="0.15">
      <c r="A56" s="12" t="s">
        <v>3</v>
      </c>
      <c r="B56" s="40">
        <f>SUM(B53:B55)</f>
        <v>-2637.6</v>
      </c>
      <c r="C56" s="40">
        <v>22123.9</v>
      </c>
      <c r="D56" s="40">
        <f t="shared" ref="D56" si="11">SUM(D53:D55)</f>
        <v>99.999999999999986</v>
      </c>
      <c r="E56" s="40">
        <v>15</v>
      </c>
      <c r="F56" s="40">
        <f t="shared" ref="F56" si="12">SUM(F53:F55)</f>
        <v>100</v>
      </c>
    </row>
    <row r="57" spans="1:6" x14ac:dyDescent="0.15">
      <c r="A57" s="16"/>
    </row>
    <row r="58" spans="1:6" x14ac:dyDescent="0.15">
      <c r="A58" s="3" t="s">
        <v>2</v>
      </c>
    </row>
    <row r="59" spans="1:6" x14ac:dyDescent="0.15">
      <c r="A59" s="4"/>
      <c r="B59" s="5" t="s">
        <v>35</v>
      </c>
      <c r="C59" s="6" t="s">
        <v>4</v>
      </c>
      <c r="D59" s="32" t="s">
        <v>32</v>
      </c>
      <c r="E59" s="6" t="s">
        <v>11</v>
      </c>
      <c r="F59" s="5" t="s">
        <v>13</v>
      </c>
    </row>
    <row r="60" spans="1:6" x14ac:dyDescent="0.15">
      <c r="A60" s="7"/>
      <c r="B60" s="34" t="s">
        <v>41</v>
      </c>
      <c r="C60" s="35">
        <v>45199</v>
      </c>
      <c r="D60" s="34" t="s">
        <v>0</v>
      </c>
      <c r="E60" s="21" t="s">
        <v>12</v>
      </c>
      <c r="F60" s="8" t="s">
        <v>14</v>
      </c>
    </row>
    <row r="61" spans="1:6" ht="23.25" customHeight="1" x14ac:dyDescent="0.15">
      <c r="A61" s="27" t="s">
        <v>23</v>
      </c>
      <c r="B61" s="36">
        <f>+'2023'!D61</f>
        <v>281.11</v>
      </c>
      <c r="C61" s="43">
        <v>2663.78</v>
      </c>
      <c r="D61" s="36">
        <f>C61/$C$64*100</f>
        <v>7.6214438907823272</v>
      </c>
      <c r="E61" s="43">
        <v>5</v>
      </c>
      <c r="F61" s="36">
        <f>E61/$E$64*100</f>
        <v>12.5</v>
      </c>
    </row>
    <row r="62" spans="1:6" ht="23.25" customHeight="1" x14ac:dyDescent="0.15">
      <c r="A62" s="27" t="s">
        <v>24</v>
      </c>
      <c r="B62" s="36">
        <f>+'2023'!D62</f>
        <v>-286.27999999999997</v>
      </c>
      <c r="C62" s="43">
        <v>11061.35</v>
      </c>
      <c r="D62" s="36">
        <f>C62/$C$64*100</f>
        <v>31.648055913515787</v>
      </c>
      <c r="E62" s="43">
        <v>11</v>
      </c>
      <c r="F62" s="36">
        <f>E62/$E$64*100</f>
        <v>27.500000000000004</v>
      </c>
    </row>
    <row r="63" spans="1:6" ht="13.5" customHeight="1" x14ac:dyDescent="0.15">
      <c r="A63" s="26" t="s">
        <v>2</v>
      </c>
      <c r="B63" s="38">
        <f>+'2023'!D63</f>
        <v>166.69</v>
      </c>
      <c r="C63" s="44">
        <v>21225.99</v>
      </c>
      <c r="D63" s="38">
        <f>C63/$C$64*100</f>
        <v>60.730500195701886</v>
      </c>
      <c r="E63" s="44">
        <v>24</v>
      </c>
      <c r="F63" s="38">
        <f>E63/$E$64*100</f>
        <v>60</v>
      </c>
    </row>
    <row r="64" spans="1:6" x14ac:dyDescent="0.15">
      <c r="A64" s="12" t="s">
        <v>3</v>
      </c>
      <c r="B64" s="40">
        <f>SUM(B61:B63)</f>
        <v>161.52000000000004</v>
      </c>
      <c r="C64" s="40">
        <v>34951.120000000003</v>
      </c>
      <c r="D64" s="40">
        <f t="shared" ref="D64" si="13">SUM(D61:D63)</f>
        <v>100</v>
      </c>
      <c r="E64" s="40">
        <v>40</v>
      </c>
      <c r="F64" s="40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8A35-4B1C-461C-83C8-C71A666D56B7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.5703125" style="29" customWidth="1"/>
    <col min="4" max="4" width="14" style="29" customWidth="1"/>
    <col min="5" max="5" width="8.7109375" style="29" customWidth="1"/>
    <col min="6" max="6" width="9.710937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38</v>
      </c>
      <c r="B7" s="30"/>
      <c r="E7" s="31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35</v>
      </c>
      <c r="C10" s="6" t="s">
        <v>4</v>
      </c>
      <c r="D10" s="32" t="s">
        <v>32</v>
      </c>
      <c r="E10" s="6" t="s">
        <v>11</v>
      </c>
      <c r="F10" s="5" t="s">
        <v>13</v>
      </c>
    </row>
    <row r="11" spans="1:6" ht="12" customHeight="1" x14ac:dyDescent="0.15">
      <c r="A11" s="7"/>
      <c r="B11" s="34" t="s">
        <v>42</v>
      </c>
      <c r="C11" s="35">
        <v>45291</v>
      </c>
      <c r="D11" s="34" t="s">
        <v>0</v>
      </c>
      <c r="E11" s="21" t="s">
        <v>12</v>
      </c>
      <c r="F11" s="8" t="s">
        <v>14</v>
      </c>
    </row>
    <row r="12" spans="1:6" ht="23.25" customHeight="1" x14ac:dyDescent="0.15">
      <c r="A12" s="27" t="s">
        <v>23</v>
      </c>
      <c r="B12" s="36">
        <f t="shared" ref="B12:B14" si="0">+B21+B29+B37+B45+B53+B61</f>
        <v>-516.94999999999857</v>
      </c>
      <c r="C12" s="17">
        <f t="shared" ref="C12:E14" si="1">+C21+C29+C37+C45+C53+C61</f>
        <v>225324.72000000003</v>
      </c>
      <c r="D12" s="36">
        <f t="shared" si="1"/>
        <v>16.001449151551565</v>
      </c>
      <c r="E12" s="17">
        <f t="shared" si="1"/>
        <v>76</v>
      </c>
      <c r="F12" s="17">
        <f>E12/$E$15*100</f>
        <v>6.1142397425583264</v>
      </c>
    </row>
    <row r="13" spans="1:6" ht="23.25" customHeight="1" x14ac:dyDescent="0.15">
      <c r="A13" s="27" t="s">
        <v>24</v>
      </c>
      <c r="B13" s="36">
        <f t="shared" si="0"/>
        <v>48086.420000000006</v>
      </c>
      <c r="C13" s="17">
        <f t="shared" si="1"/>
        <v>6281497.96</v>
      </c>
      <c r="D13" s="36">
        <f t="shared" si="1"/>
        <v>455.26647189363899</v>
      </c>
      <c r="E13" s="17">
        <f t="shared" si="1"/>
        <v>912</v>
      </c>
      <c r="F13" s="17">
        <f>E13/$E$15*100</f>
        <v>73.37087691069992</v>
      </c>
    </row>
    <row r="14" spans="1:6" ht="14.25" customHeight="1" x14ac:dyDescent="0.15">
      <c r="A14" s="26" t="s">
        <v>2</v>
      </c>
      <c r="B14" s="38">
        <f t="shared" si="0"/>
        <v>575.8899999999993</v>
      </c>
      <c r="C14" s="20">
        <f t="shared" si="1"/>
        <v>315263.27999999997</v>
      </c>
      <c r="D14" s="38">
        <f t="shared" si="1"/>
        <v>128.73207895480948</v>
      </c>
      <c r="E14" s="20">
        <f t="shared" si="1"/>
        <v>255</v>
      </c>
      <c r="F14" s="20">
        <f>E14/$E$15*100</f>
        <v>20.514883346741755</v>
      </c>
    </row>
    <row r="15" spans="1:6" ht="12" customHeight="1" x14ac:dyDescent="0.15">
      <c r="A15" s="12" t="s">
        <v>3</v>
      </c>
      <c r="B15" s="40">
        <f>SUM(B12:B14)</f>
        <v>48145.360000000008</v>
      </c>
      <c r="C15" s="28">
        <f t="shared" ref="C15:F15" si="2">SUM(C12:C14)</f>
        <v>6822085.96</v>
      </c>
      <c r="D15" s="40">
        <f t="shared" ref="D15" si="3">SUM(D12:D14)</f>
        <v>600</v>
      </c>
      <c r="E15" s="28">
        <f t="shared" si="2"/>
        <v>1243</v>
      </c>
      <c r="F15" s="28">
        <f t="shared" si="2"/>
        <v>100</v>
      </c>
    </row>
    <row r="16" spans="1:6" ht="12" customHeight="1" thickBot="1" x14ac:dyDescent="0.2">
      <c r="A16" s="14"/>
      <c r="B16" s="41"/>
      <c r="C16" s="41"/>
      <c r="D16" s="41"/>
      <c r="E16" s="42"/>
      <c r="F16" s="41"/>
    </row>
    <row r="17" spans="1:6" ht="10.5" customHeight="1" x14ac:dyDescent="0.15">
      <c r="A17" s="16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35</v>
      </c>
      <c r="C19" s="6" t="s">
        <v>4</v>
      </c>
      <c r="D19" s="32" t="s">
        <v>32</v>
      </c>
      <c r="E19" s="6" t="s">
        <v>11</v>
      </c>
      <c r="F19" s="5" t="s">
        <v>13</v>
      </c>
    </row>
    <row r="20" spans="1:6" ht="12" customHeight="1" x14ac:dyDescent="0.15">
      <c r="A20" s="7"/>
      <c r="B20" s="34" t="s">
        <v>42</v>
      </c>
      <c r="C20" s="35">
        <v>45291</v>
      </c>
      <c r="D20" s="34" t="s">
        <v>0</v>
      </c>
      <c r="E20" s="21" t="s">
        <v>12</v>
      </c>
      <c r="F20" s="8" t="s">
        <v>14</v>
      </c>
    </row>
    <row r="21" spans="1:6" ht="23.25" customHeight="1" x14ac:dyDescent="0.15">
      <c r="A21" s="27" t="s">
        <v>23</v>
      </c>
      <c r="B21" s="17">
        <v>-1020.3499999999985</v>
      </c>
      <c r="C21" s="18">
        <v>198075.81</v>
      </c>
      <c r="D21" s="17">
        <v>4.3679558165925014</v>
      </c>
      <c r="E21" s="18">
        <v>54</v>
      </c>
      <c r="F21" s="17">
        <v>7.4792243767313016</v>
      </c>
    </row>
    <row r="22" spans="1:6" ht="23.25" customHeight="1" x14ac:dyDescent="0.15">
      <c r="A22" s="27" t="s">
        <v>24</v>
      </c>
      <c r="B22" s="17">
        <v>22968.410000000003</v>
      </c>
      <c r="C22" s="18">
        <v>4133648.92</v>
      </c>
      <c r="D22" s="17">
        <v>91.154976692334671</v>
      </c>
      <c r="E22" s="18">
        <v>543</v>
      </c>
      <c r="F22" s="17">
        <v>75.20775623268699</v>
      </c>
    </row>
    <row r="23" spans="1:6" ht="13.5" customHeight="1" x14ac:dyDescent="0.15">
      <c r="A23" s="26" t="s">
        <v>2</v>
      </c>
      <c r="B23" s="20">
        <v>3894.5899999999992</v>
      </c>
      <c r="C23" s="25">
        <v>203023.75</v>
      </c>
      <c r="D23" s="20">
        <v>4.4770674910728463</v>
      </c>
      <c r="E23" s="25">
        <v>125</v>
      </c>
      <c r="F23" s="20">
        <v>17.313019390581719</v>
      </c>
    </row>
    <row r="24" spans="1:6" ht="12" customHeight="1" x14ac:dyDescent="0.15">
      <c r="A24" s="12" t="s">
        <v>3</v>
      </c>
      <c r="B24" s="28">
        <v>25842.650000000005</v>
      </c>
      <c r="C24" s="28">
        <v>4534748.4799999995</v>
      </c>
      <c r="D24" s="28">
        <v>100.00000000000001</v>
      </c>
      <c r="E24" s="28">
        <v>722</v>
      </c>
      <c r="F24" s="28">
        <v>100</v>
      </c>
    </row>
    <row r="25" spans="1:6" ht="12" customHeight="1" x14ac:dyDescent="0.15">
      <c r="A25" s="16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35</v>
      </c>
      <c r="C27" s="6" t="s">
        <v>4</v>
      </c>
      <c r="D27" s="32" t="s">
        <v>32</v>
      </c>
      <c r="E27" s="6" t="s">
        <v>11</v>
      </c>
      <c r="F27" s="5" t="s">
        <v>13</v>
      </c>
    </row>
    <row r="28" spans="1:6" ht="12" customHeight="1" x14ac:dyDescent="0.15">
      <c r="A28" s="7"/>
      <c r="B28" s="34" t="s">
        <v>42</v>
      </c>
      <c r="C28" s="35">
        <v>45291</v>
      </c>
      <c r="D28" s="34" t="s">
        <v>0</v>
      </c>
      <c r="E28" s="21" t="s">
        <v>12</v>
      </c>
      <c r="F28" s="8" t="s">
        <v>14</v>
      </c>
    </row>
    <row r="29" spans="1:6" ht="23.25" customHeight="1" x14ac:dyDescent="0.15">
      <c r="A29" s="27" t="s">
        <v>23</v>
      </c>
      <c r="B29" s="17">
        <v>-25.260000000000005</v>
      </c>
      <c r="C29" s="18">
        <v>6071.7</v>
      </c>
      <c r="D29" s="17">
        <v>0.44112700353535855</v>
      </c>
      <c r="E29" s="18">
        <v>2</v>
      </c>
      <c r="F29" s="17">
        <v>0.89285714285714279</v>
      </c>
    </row>
    <row r="30" spans="1:6" ht="23.25" customHeight="1" x14ac:dyDescent="0.15">
      <c r="A30" s="27" t="s">
        <v>24</v>
      </c>
      <c r="B30" s="17">
        <v>1333.6200000000026</v>
      </c>
      <c r="C30" s="18">
        <v>1353486.29</v>
      </c>
      <c r="D30" s="17">
        <v>98.33479115138914</v>
      </c>
      <c r="E30" s="18">
        <v>173</v>
      </c>
      <c r="F30" s="17">
        <v>77.232142857142861</v>
      </c>
    </row>
    <row r="31" spans="1:6" ht="13.5" customHeight="1" x14ac:dyDescent="0.15">
      <c r="A31" s="26" t="s">
        <v>2</v>
      </c>
      <c r="B31" s="20">
        <v>-234.75</v>
      </c>
      <c r="C31" s="25">
        <v>16848.34</v>
      </c>
      <c r="D31" s="20">
        <v>1.2240818450755018</v>
      </c>
      <c r="E31" s="25">
        <v>49</v>
      </c>
      <c r="F31" s="20">
        <v>21.875</v>
      </c>
    </row>
    <row r="32" spans="1:6" ht="12" customHeight="1" x14ac:dyDescent="0.15">
      <c r="A32" s="12" t="s">
        <v>3</v>
      </c>
      <c r="B32" s="28">
        <v>1073.6100000000026</v>
      </c>
      <c r="C32" s="28">
        <v>1376406.33</v>
      </c>
      <c r="D32" s="28">
        <v>100</v>
      </c>
      <c r="E32" s="28">
        <v>224</v>
      </c>
      <c r="F32" s="28">
        <v>100</v>
      </c>
    </row>
    <row r="33" spans="1:6" ht="12" customHeight="1" x14ac:dyDescent="0.15">
      <c r="A33" s="16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35</v>
      </c>
      <c r="C35" s="6" t="s">
        <v>4</v>
      </c>
      <c r="D35" s="32" t="s">
        <v>32</v>
      </c>
      <c r="E35" s="6" t="s">
        <v>11</v>
      </c>
      <c r="F35" s="5" t="s">
        <v>13</v>
      </c>
    </row>
    <row r="36" spans="1:6" ht="12" customHeight="1" x14ac:dyDescent="0.15">
      <c r="A36" s="7"/>
      <c r="B36" s="34" t="s">
        <v>42</v>
      </c>
      <c r="C36" s="35">
        <v>45291</v>
      </c>
      <c r="D36" s="34" t="s">
        <v>0</v>
      </c>
      <c r="E36" s="21" t="s">
        <v>12</v>
      </c>
      <c r="F36" s="8" t="s">
        <v>14</v>
      </c>
    </row>
    <row r="37" spans="1:6" ht="23.25" customHeight="1" x14ac:dyDescent="0.15">
      <c r="A37" s="27" t="s">
        <v>23</v>
      </c>
      <c r="B37" s="17">
        <v>312.01</v>
      </c>
      <c r="C37" s="18">
        <v>18337.330000000002</v>
      </c>
      <c r="D37" s="17">
        <v>3.1873917623857757</v>
      </c>
      <c r="E37" s="18">
        <v>15</v>
      </c>
      <c r="F37" s="17">
        <v>7.6142131979695442</v>
      </c>
    </row>
    <row r="38" spans="1:6" ht="23.25" customHeight="1" x14ac:dyDescent="0.15">
      <c r="A38" s="27" t="s">
        <v>24</v>
      </c>
      <c r="B38" s="17">
        <v>29860.400000000001</v>
      </c>
      <c r="C38" s="18">
        <v>502383.88</v>
      </c>
      <c r="D38" s="17">
        <v>87.324285523977807</v>
      </c>
      <c r="E38" s="18">
        <v>140</v>
      </c>
      <c r="F38" s="17">
        <v>71.065989847715741</v>
      </c>
    </row>
    <row r="39" spans="1:6" ht="13.5" customHeight="1" x14ac:dyDescent="0.15">
      <c r="A39" s="26" t="s">
        <v>2</v>
      </c>
      <c r="B39" s="20">
        <v>-1524.08</v>
      </c>
      <c r="C39" s="25">
        <v>54587.11</v>
      </c>
      <c r="D39" s="20">
        <v>9.4883227136364017</v>
      </c>
      <c r="E39" s="25">
        <v>42</v>
      </c>
      <c r="F39" s="20">
        <v>21.319796954314722</v>
      </c>
    </row>
    <row r="40" spans="1:6" ht="12" customHeight="1" x14ac:dyDescent="0.15">
      <c r="A40" s="12" t="s">
        <v>3</v>
      </c>
      <c r="B40" s="28">
        <v>28648.33</v>
      </c>
      <c r="C40" s="28">
        <v>575308.32000000007</v>
      </c>
      <c r="D40" s="28">
        <v>99.999999999999986</v>
      </c>
      <c r="E40" s="28">
        <v>197</v>
      </c>
      <c r="F40" s="28">
        <v>100.00000000000001</v>
      </c>
    </row>
    <row r="41" spans="1:6" ht="12" customHeight="1" x14ac:dyDescent="0.15">
      <c r="A41" s="16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35</v>
      </c>
      <c r="C43" s="6" t="s">
        <v>4</v>
      </c>
      <c r="D43" s="32" t="s">
        <v>32</v>
      </c>
      <c r="E43" s="6" t="s">
        <v>11</v>
      </c>
      <c r="F43" s="5" t="s">
        <v>13</v>
      </c>
    </row>
    <row r="44" spans="1:6" ht="12" customHeight="1" x14ac:dyDescent="0.15">
      <c r="A44" s="7"/>
      <c r="B44" s="34" t="s">
        <v>42</v>
      </c>
      <c r="C44" s="35">
        <v>45291</v>
      </c>
      <c r="D44" s="34" t="s">
        <v>0</v>
      </c>
      <c r="E44" s="21" t="s">
        <v>12</v>
      </c>
      <c r="F44" s="8" t="s">
        <v>14</v>
      </c>
    </row>
    <row r="45" spans="1:6" ht="23.25" customHeight="1" x14ac:dyDescent="0.15">
      <c r="A45" s="27" t="s">
        <v>23</v>
      </c>
      <c r="B45" s="17">
        <v>0</v>
      </c>
      <c r="C45" s="18">
        <v>0</v>
      </c>
      <c r="D45" s="17">
        <v>0</v>
      </c>
      <c r="E45" s="18">
        <v>0</v>
      </c>
      <c r="F45" s="17">
        <v>0</v>
      </c>
    </row>
    <row r="46" spans="1:6" ht="23.25" customHeight="1" x14ac:dyDescent="0.15">
      <c r="A46" s="27" t="s">
        <v>24</v>
      </c>
      <c r="B46" s="17">
        <v>-6344.3599999999969</v>
      </c>
      <c r="C46" s="18">
        <v>269662.75</v>
      </c>
      <c r="D46" s="17">
        <v>97.013604466911801</v>
      </c>
      <c r="E46" s="18">
        <v>43</v>
      </c>
      <c r="F46" s="17">
        <v>95.555555555555557</v>
      </c>
    </row>
    <row r="47" spans="1:6" ht="13.5" customHeight="1" x14ac:dyDescent="0.15">
      <c r="A47" s="26" t="s">
        <v>2</v>
      </c>
      <c r="B47" s="20">
        <v>-678.16999999999985</v>
      </c>
      <c r="C47" s="25">
        <v>8301.1</v>
      </c>
      <c r="D47" s="20">
        <v>2.9863955330882059</v>
      </c>
      <c r="E47" s="25">
        <v>2</v>
      </c>
      <c r="F47" s="20">
        <v>4.4444444444444446</v>
      </c>
    </row>
    <row r="48" spans="1:6" ht="12" customHeight="1" x14ac:dyDescent="0.15">
      <c r="A48" s="12" t="s">
        <v>3</v>
      </c>
      <c r="B48" s="28">
        <v>-7022.529999999997</v>
      </c>
      <c r="C48" s="28">
        <v>277963.84999999998</v>
      </c>
      <c r="D48" s="28">
        <v>100</v>
      </c>
      <c r="E48" s="28">
        <v>45</v>
      </c>
      <c r="F48" s="28">
        <v>100</v>
      </c>
    </row>
    <row r="49" spans="1:6" ht="12" customHeight="1" x14ac:dyDescent="0.15">
      <c r="A49" s="16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35</v>
      </c>
      <c r="C51" s="6" t="s">
        <v>4</v>
      </c>
      <c r="D51" s="32" t="s">
        <v>32</v>
      </c>
      <c r="E51" s="6" t="s">
        <v>11</v>
      </c>
      <c r="F51" s="5" t="s">
        <v>13</v>
      </c>
    </row>
    <row r="52" spans="1:6" ht="12" customHeight="1" x14ac:dyDescent="0.15">
      <c r="A52" s="7"/>
      <c r="B52" s="34" t="s">
        <v>42</v>
      </c>
      <c r="C52" s="35">
        <v>45291</v>
      </c>
      <c r="D52" s="34" t="s">
        <v>0</v>
      </c>
      <c r="E52" s="21" t="s">
        <v>12</v>
      </c>
      <c r="F52" s="8" t="s">
        <v>14</v>
      </c>
    </row>
    <row r="53" spans="1:6" ht="23.25" customHeight="1" x14ac:dyDescent="0.15">
      <c r="A53" s="27" t="s">
        <v>23</v>
      </c>
      <c r="B53" s="17">
        <v>0</v>
      </c>
      <c r="C53" s="18">
        <v>0</v>
      </c>
      <c r="D53" s="17">
        <v>0</v>
      </c>
      <c r="E53" s="18">
        <v>0</v>
      </c>
      <c r="F53" s="17">
        <v>0</v>
      </c>
    </row>
    <row r="54" spans="1:6" ht="23.25" customHeight="1" x14ac:dyDescent="0.15">
      <c r="A54" s="27" t="s">
        <v>24</v>
      </c>
      <c r="B54" s="17">
        <v>85</v>
      </c>
      <c r="C54" s="18">
        <v>10972</v>
      </c>
      <c r="D54" s="17">
        <v>49.462324873526654</v>
      </c>
      <c r="E54" s="18">
        <v>2</v>
      </c>
      <c r="F54" s="17">
        <v>13.333333333333334</v>
      </c>
    </row>
    <row r="55" spans="1:6" ht="13.5" customHeight="1" x14ac:dyDescent="0.15">
      <c r="A55" s="26" t="s">
        <v>2</v>
      </c>
      <c r="B55" s="20">
        <v>-754.99000000000012</v>
      </c>
      <c r="C55" s="25">
        <v>11210.54</v>
      </c>
      <c r="D55" s="20">
        <v>50.537675126473346</v>
      </c>
      <c r="E55" s="25">
        <v>13</v>
      </c>
      <c r="F55" s="20">
        <v>86.666666666666671</v>
      </c>
    </row>
    <row r="56" spans="1:6" x14ac:dyDescent="0.15">
      <c r="A56" s="12" t="s">
        <v>3</v>
      </c>
      <c r="B56" s="28">
        <v>-669.99000000000012</v>
      </c>
      <c r="C56" s="28">
        <v>22182.54</v>
      </c>
      <c r="D56" s="28">
        <v>100</v>
      </c>
      <c r="E56" s="28">
        <v>15</v>
      </c>
      <c r="F56" s="28">
        <v>100</v>
      </c>
    </row>
    <row r="57" spans="1:6" x14ac:dyDescent="0.15">
      <c r="A57" s="16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35</v>
      </c>
      <c r="C59" s="6" t="s">
        <v>4</v>
      </c>
      <c r="D59" s="32" t="s">
        <v>32</v>
      </c>
      <c r="E59" s="6" t="s">
        <v>11</v>
      </c>
      <c r="F59" s="5" t="s">
        <v>13</v>
      </c>
    </row>
    <row r="60" spans="1:6" x14ac:dyDescent="0.15">
      <c r="A60" s="7"/>
      <c r="B60" s="34" t="s">
        <v>42</v>
      </c>
      <c r="C60" s="35">
        <v>45291</v>
      </c>
      <c r="D60" s="34" t="s">
        <v>0</v>
      </c>
      <c r="E60" s="21" t="s">
        <v>12</v>
      </c>
      <c r="F60" s="8" t="s">
        <v>14</v>
      </c>
    </row>
    <row r="61" spans="1:6" ht="23.25" customHeight="1" x14ac:dyDescent="0.15">
      <c r="A61" s="27" t="s">
        <v>23</v>
      </c>
      <c r="B61" s="17">
        <v>216.65</v>
      </c>
      <c r="C61" s="18">
        <v>2839.88</v>
      </c>
      <c r="D61" s="17">
        <v>8.0049745690379304</v>
      </c>
      <c r="E61" s="18">
        <v>5</v>
      </c>
      <c r="F61" s="17">
        <v>12.5</v>
      </c>
    </row>
    <row r="62" spans="1:6" ht="23.25" customHeight="1" x14ac:dyDescent="0.15">
      <c r="A62" s="27" t="s">
        <v>24</v>
      </c>
      <c r="B62" s="17">
        <v>183.35</v>
      </c>
      <c r="C62" s="18">
        <v>11344.12</v>
      </c>
      <c r="D62" s="17">
        <v>31.976489185498885</v>
      </c>
      <c r="E62" s="18">
        <v>11</v>
      </c>
      <c r="F62" s="17">
        <v>27.500000000000004</v>
      </c>
    </row>
    <row r="63" spans="1:6" ht="13.5" customHeight="1" x14ac:dyDescent="0.15">
      <c r="A63" s="26" t="s">
        <v>2</v>
      </c>
      <c r="B63" s="20">
        <v>-126.71000000000001</v>
      </c>
      <c r="C63" s="25">
        <v>21292.44</v>
      </c>
      <c r="D63" s="20">
        <v>60.018536245463181</v>
      </c>
      <c r="E63" s="25">
        <v>24</v>
      </c>
      <c r="F63" s="20">
        <v>60</v>
      </c>
    </row>
    <row r="64" spans="1:6" x14ac:dyDescent="0.15">
      <c r="A64" s="12" t="s">
        <v>3</v>
      </c>
      <c r="B64" s="28">
        <v>273.28999999999996</v>
      </c>
      <c r="C64" s="28">
        <v>35476.44</v>
      </c>
      <c r="D64" s="28">
        <v>100</v>
      </c>
      <c r="E64" s="28">
        <v>40</v>
      </c>
      <c r="F64" s="28"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D7B38B-61BA-45A8-86AE-3D148DA9A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2023</vt:lpstr>
      <vt:lpstr>Q1</vt:lpstr>
      <vt:lpstr>Q2</vt:lpstr>
      <vt:lpstr>Q3</vt:lpstr>
      <vt:lpstr>Q4</vt:lpstr>
      <vt:lpstr>'2023'!Utskriftsområde</vt:lpstr>
      <vt:lpstr>'Q1'!Utskriftsområde</vt:lpstr>
      <vt:lpstr>'Q2'!Utskriftsområde</vt:lpstr>
      <vt:lpstr>'Q3'!Utskriftsområde</vt:lpstr>
      <vt:lpstr>'Q4'!Utskriftsområde</vt:lpstr>
      <vt:lpstr>'2023'!Utskriftsrubriker</vt:lpstr>
      <vt:lpstr>'Q1'!Utskriftsrubriker</vt:lpstr>
      <vt:lpstr>'Q2'!Utskriftsrubriker</vt:lpstr>
      <vt:lpstr>'Q3'!Utskriftsrubriker</vt:lpstr>
      <vt:lpstr>'Q4'!Utskriftsrubriker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2024-01-29T13:28:43Z</cp:lastPrinted>
  <dcterms:created xsi:type="dcterms:W3CDTF">2001-01-11T13:23:45Z</dcterms:created>
  <dcterms:modified xsi:type="dcterms:W3CDTF">2024-01-29T13:32:19Z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