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66" documentId="8_{FC3049E3-2387-469A-9164-C42540FA8ED7}" xr6:coauthVersionLast="47" xr6:coauthVersionMax="47" xr10:uidLastSave="{6853E6AC-2A73-4237-9629-BF8AB0F88A10}"/>
  <bookViews>
    <workbookView xWindow="-120" yWindow="-120" windowWidth="29040" windowHeight="17640" xr2:uid="{00000000-000D-0000-FFFF-FFFF00000000}"/>
  </bookViews>
  <sheets>
    <sheet name="2022" sheetId="2" r:id="rId1"/>
    <sheet name="Kv1" sheetId="6" r:id="rId2"/>
    <sheet name="Kv2" sheetId="7" r:id="rId3"/>
    <sheet name="Kv3" sheetId="8" r:id="rId4"/>
    <sheet name="Kv4" sheetId="10" r:id="rId5"/>
  </sheets>
  <definedNames>
    <definedName name="_xlnm.Print_Area" localSheetId="0">'2022'!$A$1:$K$78</definedName>
    <definedName name="_xlnm.Print_Area" localSheetId="1">'Kv1'!$A$1:$G$78</definedName>
    <definedName name="_xlnm.Print_Area" localSheetId="2">'Kv2'!$A$1:$G$78</definedName>
    <definedName name="_xlnm.Print_Area" localSheetId="3">'Kv3'!$A$1:$G$78</definedName>
    <definedName name="_xlnm.Print_Area" localSheetId="4">'Kv4'!$A$1:$G$78</definedName>
    <definedName name="_xlnm.Print_Titles" localSheetId="0">'2022'!$1:$8</definedName>
    <definedName name="_xlnm.Print_Titles" localSheetId="1">'Kv1'!$1:$8</definedName>
    <definedName name="_xlnm.Print_Titles" localSheetId="2">'Kv2'!$1:$8</definedName>
    <definedName name="_xlnm.Print_Titles" localSheetId="3">'Kv3'!$1:$8</definedName>
    <definedName name="_xlnm.Print_Titles" localSheetId="4">'Kv4'!$1:$8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0" l="1"/>
  <c r="D63" i="10"/>
  <c r="F62" i="10"/>
  <c r="D62" i="10"/>
  <c r="F61" i="10"/>
  <c r="D61" i="10"/>
  <c r="F55" i="10"/>
  <c r="D55" i="10"/>
  <c r="F54" i="10"/>
  <c r="D54" i="10"/>
  <c r="F53" i="10"/>
  <c r="D53" i="10"/>
  <c r="F47" i="10"/>
  <c r="D47" i="10"/>
  <c r="F46" i="10"/>
  <c r="D46" i="10"/>
  <c r="F45" i="10"/>
  <c r="D45" i="10"/>
  <c r="F39" i="10"/>
  <c r="D39" i="10"/>
  <c r="F38" i="10"/>
  <c r="D38" i="10"/>
  <c r="F37" i="10"/>
  <c r="F40" i="10" s="1"/>
  <c r="D37" i="10"/>
  <c r="D40" i="10" s="1"/>
  <c r="F31" i="10"/>
  <c r="D31" i="10"/>
  <c r="F30" i="10"/>
  <c r="D30" i="10"/>
  <c r="F29" i="10"/>
  <c r="D29" i="10"/>
  <c r="F23" i="10"/>
  <c r="D23" i="10"/>
  <c r="F22" i="10"/>
  <c r="D22" i="10"/>
  <c r="F21" i="10"/>
  <c r="F24" i="10" s="1"/>
  <c r="D21" i="10"/>
  <c r="D24" i="10" s="1"/>
  <c r="E14" i="10"/>
  <c r="C14" i="10"/>
  <c r="B14" i="10"/>
  <c r="E13" i="10"/>
  <c r="C13" i="10"/>
  <c r="B13" i="10"/>
  <c r="E12" i="10"/>
  <c r="C12" i="10"/>
  <c r="B12" i="10"/>
  <c r="F63" i="8"/>
  <c r="D63" i="8"/>
  <c r="F62" i="8"/>
  <c r="D62" i="8"/>
  <c r="F61" i="8"/>
  <c r="D61" i="8"/>
  <c r="F55" i="8"/>
  <c r="D55" i="8"/>
  <c r="F54" i="8"/>
  <c r="D54" i="8"/>
  <c r="F53" i="8"/>
  <c r="D53" i="8"/>
  <c r="D56" i="8" s="1"/>
  <c r="F47" i="8"/>
  <c r="D47" i="8"/>
  <c r="F46" i="8"/>
  <c r="D46" i="8"/>
  <c r="F45" i="8"/>
  <c r="D45" i="8"/>
  <c r="F39" i="8"/>
  <c r="D39" i="8"/>
  <c r="F38" i="8"/>
  <c r="D38" i="8"/>
  <c r="F37" i="8"/>
  <c r="D37" i="8"/>
  <c r="F31" i="8"/>
  <c r="D31" i="8"/>
  <c r="F30" i="8"/>
  <c r="D30" i="8"/>
  <c r="F29" i="8"/>
  <c r="F32" i="8" s="1"/>
  <c r="D29" i="8"/>
  <c r="F23" i="8"/>
  <c r="D23" i="8"/>
  <c r="F22" i="8"/>
  <c r="D22" i="8"/>
  <c r="F21" i="8"/>
  <c r="D21" i="8"/>
  <c r="E14" i="8"/>
  <c r="C14" i="8"/>
  <c r="B14" i="8"/>
  <c r="E13" i="8"/>
  <c r="C13" i="8"/>
  <c r="B13" i="8"/>
  <c r="E12" i="8"/>
  <c r="C12" i="8"/>
  <c r="B12" i="8"/>
  <c r="F63" i="7"/>
  <c r="D63" i="7"/>
  <c r="F62" i="7"/>
  <c r="D62" i="7"/>
  <c r="F61" i="7"/>
  <c r="D61" i="7"/>
  <c r="F55" i="7"/>
  <c r="D55" i="7"/>
  <c r="F54" i="7"/>
  <c r="D54" i="7"/>
  <c r="F53" i="7"/>
  <c r="F56" i="7" s="1"/>
  <c r="D53" i="7"/>
  <c r="F47" i="7"/>
  <c r="D47" i="7"/>
  <c r="F46" i="7"/>
  <c r="D46" i="7"/>
  <c r="F45" i="7"/>
  <c r="D45" i="7"/>
  <c r="F39" i="7"/>
  <c r="D39" i="7"/>
  <c r="F38" i="7"/>
  <c r="D38" i="7"/>
  <c r="F37" i="7"/>
  <c r="D37" i="7"/>
  <c r="F31" i="7"/>
  <c r="D31" i="7"/>
  <c r="F30" i="7"/>
  <c r="D30" i="7"/>
  <c r="F29" i="7"/>
  <c r="D29" i="7"/>
  <c r="F23" i="7"/>
  <c r="D23" i="7"/>
  <c r="F22" i="7"/>
  <c r="D22" i="7"/>
  <c r="F21" i="7"/>
  <c r="D21" i="7"/>
  <c r="E14" i="7"/>
  <c r="C14" i="7"/>
  <c r="B14" i="7"/>
  <c r="E13" i="7"/>
  <c r="C13" i="7"/>
  <c r="B13" i="7"/>
  <c r="E12" i="7"/>
  <c r="C12" i="7"/>
  <c r="B12" i="7"/>
  <c r="F63" i="6"/>
  <c r="D63" i="6"/>
  <c r="F62" i="6"/>
  <c r="D62" i="6"/>
  <c r="F61" i="6"/>
  <c r="D61" i="6"/>
  <c r="D64" i="6" s="1"/>
  <c r="F55" i="6"/>
  <c r="D55" i="6"/>
  <c r="F54" i="6"/>
  <c r="D54" i="6"/>
  <c r="D56" i="6" s="1"/>
  <c r="F53" i="6"/>
  <c r="F56" i="6" s="1"/>
  <c r="D53" i="6"/>
  <c r="F47" i="6"/>
  <c r="D47" i="6"/>
  <c r="F46" i="6"/>
  <c r="D46" i="6"/>
  <c r="F45" i="6"/>
  <c r="D45" i="6"/>
  <c r="F39" i="6"/>
  <c r="D39" i="6"/>
  <c r="F38" i="6"/>
  <c r="D38" i="6"/>
  <c r="F37" i="6"/>
  <c r="D37" i="6"/>
  <c r="F31" i="6"/>
  <c r="D31" i="6"/>
  <c r="F30" i="6"/>
  <c r="D30" i="6"/>
  <c r="F29" i="6"/>
  <c r="D29" i="6"/>
  <c r="F23" i="6"/>
  <c r="D23" i="6"/>
  <c r="F22" i="6"/>
  <c r="D22" i="6"/>
  <c r="F21" i="6"/>
  <c r="D21" i="6"/>
  <c r="E14" i="6"/>
  <c r="C14" i="6"/>
  <c r="B14" i="6"/>
  <c r="E13" i="6"/>
  <c r="C13" i="6"/>
  <c r="B13" i="6"/>
  <c r="E12" i="6"/>
  <c r="C12" i="6"/>
  <c r="B12" i="6"/>
  <c r="F56" i="10" l="1"/>
  <c r="D64" i="10"/>
  <c r="D56" i="10"/>
  <c r="D32" i="10"/>
  <c r="D48" i="10"/>
  <c r="F56" i="8"/>
  <c r="D40" i="8"/>
  <c r="D24" i="7"/>
  <c r="F24" i="8"/>
  <c r="F40" i="8"/>
  <c r="D24" i="8"/>
  <c r="D48" i="8"/>
  <c r="D64" i="7"/>
  <c r="F64" i="6"/>
  <c r="F24" i="7"/>
  <c r="E15" i="10"/>
  <c r="F14" i="10" s="1"/>
  <c r="F32" i="10"/>
  <c r="F48" i="10"/>
  <c r="F64" i="10"/>
  <c r="C15" i="10"/>
  <c r="D14" i="10" s="1"/>
  <c r="C15" i="8"/>
  <c r="D13" i="8" s="1"/>
  <c r="F48" i="8"/>
  <c r="D64" i="8"/>
  <c r="F64" i="8"/>
  <c r="D32" i="8"/>
  <c r="F40" i="7"/>
  <c r="E15" i="7"/>
  <c r="F14" i="7" s="1"/>
  <c r="F48" i="7"/>
  <c r="D40" i="7"/>
  <c r="D56" i="7"/>
  <c r="F64" i="7"/>
  <c r="D32" i="7"/>
  <c r="C15" i="7"/>
  <c r="D13" i="7" s="1"/>
  <c r="B15" i="7"/>
  <c r="F32" i="7"/>
  <c r="D48" i="7"/>
  <c r="F48" i="6"/>
  <c r="D40" i="6"/>
  <c r="F32" i="6"/>
  <c r="D24" i="6"/>
  <c r="E15" i="6"/>
  <c r="F12" i="6" s="1"/>
  <c r="D32" i="6"/>
  <c r="F24" i="6"/>
  <c r="D48" i="6"/>
  <c r="B15" i="6"/>
  <c r="F40" i="6"/>
  <c r="B15" i="10"/>
  <c r="B15" i="8"/>
  <c r="E15" i="8"/>
  <c r="F13" i="8" s="1"/>
  <c r="D12" i="8"/>
  <c r="C15" i="6"/>
  <c r="D14" i="6" s="1"/>
  <c r="F13" i="10" l="1"/>
  <c r="F13" i="7"/>
  <c r="F12" i="10"/>
  <c r="F15" i="10" s="1"/>
  <c r="D12" i="10"/>
  <c r="D13" i="10"/>
  <c r="D14" i="8"/>
  <c r="D15" i="8" s="1"/>
  <c r="D14" i="7"/>
  <c r="F12" i="7"/>
  <c r="D12" i="7"/>
  <c r="F14" i="6"/>
  <c r="F13" i="6"/>
  <c r="D12" i="6"/>
  <c r="F12" i="8"/>
  <c r="F14" i="8"/>
  <c r="D13" i="6"/>
  <c r="K30" i="2"/>
  <c r="I29" i="2"/>
  <c r="F29" i="2"/>
  <c r="F30" i="2"/>
  <c r="I30" i="2"/>
  <c r="F31" i="2"/>
  <c r="K31" i="2"/>
  <c r="J14" i="2"/>
  <c r="J13" i="2"/>
  <c r="J12" i="2"/>
  <c r="F15" i="7" l="1"/>
  <c r="J15" i="2"/>
  <c r="D15" i="7"/>
  <c r="D15" i="10"/>
  <c r="D15" i="6"/>
  <c r="F15" i="6"/>
  <c r="F15" i="8"/>
  <c r="F32" i="2"/>
  <c r="I31" i="2"/>
  <c r="I32" i="2" s="1"/>
  <c r="K29" i="2"/>
  <c r="K32" i="2" s="1"/>
  <c r="K12" i="2" l="1"/>
  <c r="K63" i="2"/>
  <c r="K62" i="2"/>
  <c r="K61" i="2"/>
  <c r="K55" i="2"/>
  <c r="K54" i="2"/>
  <c r="K53" i="2"/>
  <c r="K56" i="2" s="1"/>
  <c r="K47" i="2"/>
  <c r="K46" i="2"/>
  <c r="K45" i="2"/>
  <c r="K39" i="2"/>
  <c r="K38" i="2"/>
  <c r="K37" i="2"/>
  <c r="K23" i="2"/>
  <c r="K22" i="2"/>
  <c r="K21" i="2"/>
  <c r="K14" i="2"/>
  <c r="K13" i="2"/>
  <c r="I63" i="2"/>
  <c r="I62" i="2"/>
  <c r="I61" i="2"/>
  <c r="I55" i="2"/>
  <c r="I54" i="2"/>
  <c r="I53" i="2"/>
  <c r="I47" i="2"/>
  <c r="I46" i="2"/>
  <c r="I45" i="2"/>
  <c r="I39" i="2"/>
  <c r="I38" i="2"/>
  <c r="I37" i="2"/>
  <c r="I23" i="2"/>
  <c r="I22" i="2"/>
  <c r="I21" i="2"/>
  <c r="I48" i="2" l="1"/>
  <c r="K15" i="2"/>
  <c r="I24" i="2"/>
  <c r="I64" i="2"/>
  <c r="K64" i="2"/>
  <c r="I56" i="2"/>
  <c r="K48" i="2"/>
  <c r="I40" i="2"/>
  <c r="K40" i="2"/>
  <c r="K24" i="2"/>
  <c r="G30" i="2"/>
  <c r="G31" i="2"/>
  <c r="G29" i="2"/>
  <c r="G32" i="2" l="1"/>
  <c r="B12" i="2"/>
  <c r="C12" i="2"/>
  <c r="D12" i="2"/>
  <c r="E12" i="2"/>
  <c r="B13" i="2"/>
  <c r="C13" i="2"/>
  <c r="D13" i="2"/>
  <c r="E13" i="2"/>
  <c r="B14" i="2"/>
  <c r="C14" i="2"/>
  <c r="D14" i="2"/>
  <c r="E14" i="2"/>
  <c r="E15" i="2" l="1"/>
  <c r="D15" i="2"/>
  <c r="C15" i="2"/>
  <c r="B15" i="2"/>
  <c r="F21" i="2"/>
  <c r="F22" i="2"/>
  <c r="F23" i="2"/>
  <c r="F37" i="2"/>
  <c r="F38" i="2"/>
  <c r="F39" i="2"/>
  <c r="F45" i="2"/>
  <c r="F46" i="2"/>
  <c r="F47" i="2"/>
  <c r="F53" i="2"/>
  <c r="F54" i="2"/>
  <c r="F55" i="2"/>
  <c r="F61" i="2"/>
  <c r="F62" i="2"/>
  <c r="F63" i="2"/>
  <c r="F40" i="2" l="1"/>
  <c r="F48" i="2"/>
  <c r="F56" i="2"/>
  <c r="F64" i="2"/>
  <c r="F24" i="2"/>
  <c r="H14" i="2"/>
  <c r="H13" i="2"/>
  <c r="H12" i="2"/>
  <c r="H15" i="2" l="1"/>
  <c r="I14" i="2" s="1"/>
  <c r="G63" i="2"/>
  <c r="G62" i="2"/>
  <c r="G61" i="2"/>
  <c r="G55" i="2"/>
  <c r="G54" i="2"/>
  <c r="G53" i="2"/>
  <c r="G47" i="2"/>
  <c r="G46" i="2"/>
  <c r="G45" i="2"/>
  <c r="G39" i="2"/>
  <c r="G38" i="2"/>
  <c r="G37" i="2"/>
  <c r="G23" i="2"/>
  <c r="G22" i="2"/>
  <c r="G21" i="2"/>
  <c r="G56" i="2" l="1"/>
  <c r="G24" i="2"/>
  <c r="G64" i="2"/>
  <c r="I12" i="2"/>
  <c r="I13" i="2"/>
  <c r="G48" i="2"/>
  <c r="G40" i="2"/>
  <c r="F13" i="2"/>
  <c r="F14" i="2"/>
  <c r="F12" i="2"/>
  <c r="I15" i="2" l="1"/>
  <c r="F15" i="2"/>
  <c r="G12" i="2" s="1"/>
  <c r="G14" i="2" l="1"/>
  <c r="G13" i="2"/>
  <c r="G15" i="2" l="1"/>
</calcChain>
</file>

<file path=xl/sharedStrings.xml><?xml version="1.0" encoding="utf-8"?>
<sst xmlns="http://schemas.openxmlformats.org/spreadsheetml/2006/main" count="582" uniqueCount="42">
  <si>
    <t>Alla fondtyper</t>
  </si>
  <si>
    <t>Kvartal 1</t>
  </si>
  <si>
    <t>Kvartal 2</t>
  </si>
  <si>
    <t>Nettosparande</t>
  </si>
  <si>
    <t>%</t>
  </si>
  <si>
    <t>TOTALT</t>
  </si>
  <si>
    <t>Aktiefonder</t>
  </si>
  <si>
    <t>Blandfonder</t>
  </si>
  <si>
    <t>Övriga fonder</t>
  </si>
  <si>
    <t>Hedgefonder</t>
  </si>
  <si>
    <t xml:space="preserve"> </t>
  </si>
  <si>
    <t>Långa räntefonder</t>
  </si>
  <si>
    <t>Korta räntefonder</t>
  </si>
  <si>
    <t>summa</t>
  </si>
  <si>
    <t>Kvartal 3</t>
  </si>
  <si>
    <t>Kvartal 4</t>
  </si>
  <si>
    <t>Antal</t>
  </si>
  <si>
    <t>fonder</t>
  </si>
  <si>
    <t>fonder %</t>
  </si>
  <si>
    <t xml:space="preserve"> %</t>
  </si>
  <si>
    <t>Om statistiken</t>
  </si>
  <si>
    <t>(En fond kan endast tillhöra en kategori.)</t>
  </si>
  <si>
    <t>som är medlemmar i Fondbolagens förening. För sparande till premiepensionen ingår även fondbolag som inte</t>
  </si>
  <si>
    <t xml:space="preserve">Avvikelser jämfört med Fondbolagens förenings månadsstatistik beror främst på att månadsstatistiken har en något </t>
  </si>
  <si>
    <t>bättre täckning än kvartalsstatistiken.</t>
  </si>
  <si>
    <t>Förmögenhet</t>
  </si>
  <si>
    <t>Förm.</t>
  </si>
  <si>
    <t>Uppgifterna redovisar nettosparande, fondförmögenhet och antal fonder uppdelat på fondtyp och följande kategorier:</t>
  </si>
  <si>
    <t xml:space="preserve">Uppgifterna visar fondsparandet i Sverige och omfattar fonder som marknadsförs och säljs i Sverige av fondbolag </t>
  </si>
  <si>
    <t xml:space="preserve">är medlemmar i föreningen. Både Sverigeregistrerade och utlandsregistrerade fonder ingår. Statistiken visar försäljning i Sverige, </t>
  </si>
  <si>
    <t>medan eventuell försäljning utomlands inte ingår.</t>
  </si>
  <si>
    <t xml:space="preserve">Fonder med hållbara investeringar som mål (art. 9): Fonder som enligt fondbolaget är SFDR artikel 9-fonder. </t>
  </si>
  <si>
    <t xml:space="preserve">Fonder som främjar miljörelaterade eller sociala egenskaper (art. 8): Fonder som enligt fondbolaget är SFDR artikel 8-fonder. </t>
  </si>
  <si>
    <t>Övriga fonder: Fonder som inte är art. 9- eller art. 8-fonder</t>
  </si>
  <si>
    <t>Nettoflöden</t>
  </si>
  <si>
    <t>Fondsparandet i Sverige efter hållbarhetsdeklaration samt fondtyp (MSEK) 2022</t>
  </si>
  <si>
    <t>Fondsparandet i Sverige efter hållbarhetsdeklaration samt fondtyp (MSEK) kv1 2022</t>
  </si>
  <si>
    <t>Fondsparandet i Sverige efter hållbarhetsdeklaration samt fondtyp (MSEK) kv2 2022</t>
  </si>
  <si>
    <t>Fondsparandet i Sverige efter hållbarhetsdeklaration samt fondtyp (MSEK) kv3 2022</t>
  </si>
  <si>
    <t>Fondsparandet i Sverige efter hållbarhetsdeklaration samt fondtyp (MSEK) kv4 2022</t>
  </si>
  <si>
    <t>Fonder med hållbara investeringar som mål (Artikel 9-fonder)</t>
  </si>
  <si>
    <t>Fonder som främjar miljörelaterade eller sociala egenskaper (Artikel 8-fonder)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</si>
</sst>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1" fontId="3" fillId="0" borderId="8" xfId="0" applyNumberFormat="1" applyFont="1" applyBorder="1"/>
    <xf numFmtId="3" fontId="3" fillId="0" borderId="7" xfId="0" applyNumberFormat="1" applyFont="1" applyBorder="1"/>
    <xf numFmtId="3" fontId="3" fillId="0" borderId="9" xfId="0" applyNumberFormat="1" applyFont="1" applyBorder="1"/>
    <xf numFmtId="0" fontId="3" fillId="2" borderId="4" xfId="0" applyFont="1" applyFill="1" applyBorder="1"/>
    <xf numFmtId="3" fontId="3" fillId="0" borderId="4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2" xfId="0" applyNumberFormat="1" applyFont="1" applyBorder="1"/>
    <xf numFmtId="3" fontId="3" fillId="0" borderId="12" xfId="0" applyNumberFormat="1" applyFont="1" applyBorder="1"/>
    <xf numFmtId="3" fontId="1" fillId="0" borderId="9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3" fontId="3" fillId="0" borderId="13" xfId="0" applyNumberFormat="1" applyFont="1" applyBorder="1"/>
    <xf numFmtId="1" fontId="3" fillId="0" borderId="14" xfId="0" applyNumberFormat="1" applyFont="1" applyBorder="1"/>
    <xf numFmtId="3" fontId="1" fillId="0" borderId="13" xfId="0" applyNumberFormat="1" applyFont="1" applyBorder="1"/>
    <xf numFmtId="0" fontId="1" fillId="2" borderId="9" xfId="0" applyFont="1" applyFill="1" applyBorder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1" fillId="2" borderId="7" xfId="0" applyFont="1" applyFill="1" applyBorder="1" applyAlignment="1">
      <alignment wrapText="1"/>
    </xf>
    <xf numFmtId="1" fontId="1" fillId="0" borderId="8" xfId="0" applyNumberFormat="1" applyFont="1" applyBorder="1"/>
    <xf numFmtId="1" fontId="1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528A19-375B-4A4A-8AF7-F5609FAB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26E76BD-9799-41F4-AC88-2FBF89E15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C6680D9-3934-4E4A-AD54-FF2D4149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322265A-FBC5-4A3F-8ACD-57804432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Q78"/>
  <sheetViews>
    <sheetView tabSelected="1"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customWidth="1"/>
    <col min="8" max="8" width="14" style="1" customWidth="1"/>
    <col min="9" max="9" width="8.140625" style="1" customWidth="1"/>
    <col min="10" max="10" width="7.140625" style="1" bestFit="1" customWidth="1"/>
    <col min="11" max="11" width="9.85546875" style="1" customWidth="1"/>
    <col min="12" max="16384" width="9.140625" style="1"/>
  </cols>
  <sheetData>
    <row r="1" spans="1:17" ht="10.5" customHeight="1" x14ac:dyDescent="0.15"/>
    <row r="2" spans="1:17" ht="10.5" customHeight="1" x14ac:dyDescent="0.15"/>
    <row r="3" spans="1:17" ht="10.5" customHeight="1" x14ac:dyDescent="0.15">
      <c r="A3" s="2" t="s">
        <v>10</v>
      </c>
    </row>
    <row r="4" spans="1:17" ht="10.5" customHeight="1" x14ac:dyDescent="0.15">
      <c r="A4" s="2"/>
    </row>
    <row r="5" spans="1:17" ht="10.5" customHeight="1" x14ac:dyDescent="0.15">
      <c r="A5" s="2"/>
    </row>
    <row r="6" spans="1:17" ht="10.5" customHeight="1" x14ac:dyDescent="0.15">
      <c r="A6" s="2"/>
      <c r="B6" s="2"/>
    </row>
    <row r="7" spans="1:17" ht="12.75" x14ac:dyDescent="0.2">
      <c r="A7" s="30" t="s">
        <v>35</v>
      </c>
      <c r="B7" s="31"/>
      <c r="C7" s="29"/>
      <c r="D7" s="29"/>
      <c r="E7" s="29"/>
      <c r="F7" s="29"/>
      <c r="G7" s="29"/>
      <c r="H7" s="29"/>
      <c r="I7" s="32"/>
      <c r="J7" s="29"/>
      <c r="K7" s="29"/>
      <c r="L7" s="29"/>
      <c r="M7" s="29"/>
      <c r="N7" s="29"/>
      <c r="O7" s="29"/>
      <c r="P7" s="29"/>
      <c r="Q7" s="29"/>
    </row>
    <row r="8" spans="1:17" ht="10.5" customHeight="1" x14ac:dyDescent="0.15">
      <c r="B8" s="29"/>
      <c r="K8" s="29"/>
      <c r="L8" s="29"/>
      <c r="M8" s="29"/>
      <c r="N8" s="29"/>
      <c r="O8" s="29"/>
      <c r="P8" s="29"/>
      <c r="Q8" s="29"/>
    </row>
    <row r="9" spans="1:17" ht="12" customHeight="1" x14ac:dyDescent="0.15">
      <c r="A9" s="3" t="s">
        <v>0</v>
      </c>
    </row>
    <row r="10" spans="1:17" ht="12" customHeight="1" x14ac:dyDescent="0.15">
      <c r="A10" s="4"/>
      <c r="B10" s="5" t="s">
        <v>1</v>
      </c>
      <c r="C10" s="5" t="s">
        <v>2</v>
      </c>
      <c r="D10" s="5" t="s">
        <v>14</v>
      </c>
      <c r="E10" s="5" t="s">
        <v>15</v>
      </c>
      <c r="F10" s="6" t="s">
        <v>3</v>
      </c>
      <c r="G10" s="7" t="s">
        <v>3</v>
      </c>
      <c r="H10" s="6" t="s">
        <v>25</v>
      </c>
      <c r="I10" s="5" t="s">
        <v>26</v>
      </c>
      <c r="J10" s="6" t="s">
        <v>16</v>
      </c>
      <c r="K10" s="5" t="s">
        <v>16</v>
      </c>
    </row>
    <row r="11" spans="1:17" ht="12" customHeight="1" x14ac:dyDescent="0.15">
      <c r="A11" s="8"/>
      <c r="B11" s="9"/>
      <c r="C11" s="9"/>
      <c r="D11" s="10"/>
      <c r="E11" s="10"/>
      <c r="F11" s="10" t="s">
        <v>13</v>
      </c>
      <c r="G11" s="11" t="s">
        <v>19</v>
      </c>
      <c r="H11" s="24">
        <v>44926</v>
      </c>
      <c r="I11" s="9" t="s">
        <v>4</v>
      </c>
      <c r="J11" s="24" t="s">
        <v>17</v>
      </c>
      <c r="K11" s="9" t="s">
        <v>18</v>
      </c>
    </row>
    <row r="12" spans="1:17" ht="23.25" customHeight="1" x14ac:dyDescent="0.15">
      <c r="A12" s="33" t="s">
        <v>40</v>
      </c>
      <c r="B12" s="20">
        <f t="shared" ref="B12:E14" si="0">+B21+B29+B37+B45+B53+B61</f>
        <v>5286.3499999999985</v>
      </c>
      <c r="C12" s="20">
        <f t="shared" si="0"/>
        <v>2068.1199999999994</v>
      </c>
      <c r="D12" s="20">
        <f t="shared" si="0"/>
        <v>7484.07</v>
      </c>
      <c r="E12" s="20">
        <f t="shared" si="0"/>
        <v>379.85999999999996</v>
      </c>
      <c r="F12" s="21">
        <f>SUM(B12:E12)</f>
        <v>15218.399999999998</v>
      </c>
      <c r="G12" s="34">
        <f>F12/$F$15*100</f>
        <v>58.698016708708401</v>
      </c>
      <c r="H12" s="20">
        <f>+H21+H29+H37+H45+H53+H61</f>
        <v>113060.96000000002</v>
      </c>
      <c r="I12" s="20">
        <f>H12/$H$15*100</f>
        <v>1.9069118314906854</v>
      </c>
      <c r="J12" s="20">
        <f>+J21+J29+J37+J45+J53+J61</f>
        <v>67</v>
      </c>
      <c r="K12" s="20">
        <f>J12/$J$15*100</f>
        <v>5.1498847040737896</v>
      </c>
    </row>
    <row r="13" spans="1:17" ht="23.25" customHeight="1" x14ac:dyDescent="0.15">
      <c r="A13" s="33" t="s">
        <v>41</v>
      </c>
      <c r="B13" s="20">
        <f t="shared" si="0"/>
        <v>-40000.339999999989</v>
      </c>
      <c r="C13" s="20">
        <f t="shared" si="0"/>
        <v>-14999.370000000006</v>
      </c>
      <c r="D13" s="20">
        <f t="shared" si="0"/>
        <v>4719.8500000000031</v>
      </c>
      <c r="E13" s="20">
        <f t="shared" si="0"/>
        <v>56849.58</v>
      </c>
      <c r="F13" s="21">
        <f t="shared" ref="F13:F14" si="1">SUM(B13:E13)</f>
        <v>6569.7200000000157</v>
      </c>
      <c r="G13" s="34">
        <f>F13/$F$15*100</f>
        <v>25.339689739495398</v>
      </c>
      <c r="H13" s="20">
        <f>+H22+H30+H38+H46+H54+H62</f>
        <v>5491331.0999999996</v>
      </c>
      <c r="I13" s="20">
        <f t="shared" ref="I13:I14" si="2">H13/$H$15*100</f>
        <v>92.618037607523931</v>
      </c>
      <c r="J13" s="20">
        <f>+J22+J30+J38+J46+J54+J62</f>
        <v>1009</v>
      </c>
      <c r="K13" s="20">
        <f>J13/$J$15*100</f>
        <v>77.555726364335129</v>
      </c>
    </row>
    <row r="14" spans="1:17" ht="14.25" customHeight="1" x14ac:dyDescent="0.15">
      <c r="A14" s="28" t="s">
        <v>8</v>
      </c>
      <c r="B14" s="23">
        <f t="shared" si="0"/>
        <v>1862.7399999999989</v>
      </c>
      <c r="C14" s="23">
        <f t="shared" si="0"/>
        <v>9842.73</v>
      </c>
      <c r="D14" s="23">
        <f t="shared" si="0"/>
        <v>-4759.26</v>
      </c>
      <c r="E14" s="23">
        <f t="shared" si="0"/>
        <v>-2807.7300000000009</v>
      </c>
      <c r="F14" s="27">
        <f t="shared" si="1"/>
        <v>4138.4799999999959</v>
      </c>
      <c r="G14" s="35">
        <f>F14/$F$15*100</f>
        <v>15.962293551796202</v>
      </c>
      <c r="H14" s="23">
        <f>+H23+H31+H39+H47+H55+H63</f>
        <v>324616.20000000007</v>
      </c>
      <c r="I14" s="23">
        <f t="shared" si="2"/>
        <v>5.4750505609853892</v>
      </c>
      <c r="J14" s="23">
        <f>+J23+J31+J39+J47+J55+J63</f>
        <v>225</v>
      </c>
      <c r="K14" s="23">
        <f>J14/$J$15*100</f>
        <v>17.294388931591083</v>
      </c>
    </row>
    <row r="15" spans="1:17" ht="12" customHeight="1" x14ac:dyDescent="0.15">
      <c r="A15" s="15" t="s">
        <v>5</v>
      </c>
      <c r="B15" s="16">
        <f>SUM(B12:B14)</f>
        <v>-32851.249999999993</v>
      </c>
      <c r="C15" s="16">
        <f t="shared" ref="C15:K15" si="3">SUM(C12:C14)</f>
        <v>-3088.5200000000077</v>
      </c>
      <c r="D15" s="16">
        <f t="shared" si="3"/>
        <v>7444.6600000000017</v>
      </c>
      <c r="E15" s="16">
        <f t="shared" si="3"/>
        <v>54421.71</v>
      </c>
      <c r="F15" s="16">
        <f t="shared" si="3"/>
        <v>25926.600000000009</v>
      </c>
      <c r="G15" s="16">
        <f t="shared" si="3"/>
        <v>100.00000000000001</v>
      </c>
      <c r="H15" s="16">
        <f t="shared" si="3"/>
        <v>5929008.2599999998</v>
      </c>
      <c r="I15" s="16">
        <f t="shared" si="3"/>
        <v>100.00000000000001</v>
      </c>
      <c r="J15" s="16">
        <f t="shared" si="3"/>
        <v>1301</v>
      </c>
      <c r="K15" s="16">
        <f t="shared" si="3"/>
        <v>100</v>
      </c>
    </row>
    <row r="16" spans="1:17" ht="12" customHeight="1" thickBot="1" x14ac:dyDescent="0.2">
      <c r="A16" s="17"/>
      <c r="B16" s="17"/>
      <c r="C16" s="17"/>
      <c r="D16" s="17"/>
      <c r="E16" s="17"/>
      <c r="F16" s="17"/>
      <c r="G16" s="17"/>
      <c r="H16" s="17"/>
      <c r="I16" s="18"/>
      <c r="J16" s="17"/>
      <c r="K16" s="18"/>
    </row>
    <row r="17" spans="1:11" ht="10.5" customHeight="1" x14ac:dyDescent="0.15">
      <c r="A17" s="19"/>
      <c r="B17" s="19"/>
      <c r="C17" s="19"/>
      <c r="D17" s="19"/>
      <c r="E17" s="19"/>
      <c r="F17" s="19"/>
      <c r="G17" s="19"/>
      <c r="H17" s="19"/>
      <c r="J17" s="19"/>
    </row>
    <row r="18" spans="1:11" ht="12" customHeight="1" x14ac:dyDescent="0.15">
      <c r="A18" s="3" t="s">
        <v>6</v>
      </c>
    </row>
    <row r="19" spans="1:11" ht="12" customHeight="1" x14ac:dyDescent="0.15">
      <c r="A19" s="4"/>
      <c r="B19" s="5" t="s">
        <v>1</v>
      </c>
      <c r="C19" s="5" t="s">
        <v>2</v>
      </c>
      <c r="D19" s="5" t="s">
        <v>14</v>
      </c>
      <c r="E19" s="5" t="s">
        <v>15</v>
      </c>
      <c r="F19" s="6" t="s">
        <v>3</v>
      </c>
      <c r="G19" s="7" t="s">
        <v>3</v>
      </c>
      <c r="H19" s="6" t="s">
        <v>25</v>
      </c>
      <c r="I19" s="5" t="s">
        <v>26</v>
      </c>
      <c r="J19" s="6" t="s">
        <v>16</v>
      </c>
      <c r="K19" s="5" t="s">
        <v>16</v>
      </c>
    </row>
    <row r="20" spans="1:11" ht="12" customHeight="1" x14ac:dyDescent="0.15">
      <c r="A20" s="8"/>
      <c r="B20" s="9"/>
      <c r="C20" s="9"/>
      <c r="D20" s="10"/>
      <c r="E20" s="10"/>
      <c r="F20" s="10" t="s">
        <v>13</v>
      </c>
      <c r="G20" s="11" t="s">
        <v>19</v>
      </c>
      <c r="H20" s="24">
        <v>44926</v>
      </c>
      <c r="I20" s="9" t="s">
        <v>4</v>
      </c>
      <c r="J20" s="24" t="s">
        <v>17</v>
      </c>
      <c r="K20" s="9" t="s">
        <v>18</v>
      </c>
    </row>
    <row r="21" spans="1:11" ht="23.25" customHeight="1" x14ac:dyDescent="0.15">
      <c r="A21" s="33" t="s">
        <v>40</v>
      </c>
      <c r="B21" s="20">
        <v>5170.9599999999991</v>
      </c>
      <c r="C21" s="20">
        <v>1470.7999999999993</v>
      </c>
      <c r="D21" s="20">
        <v>6259.0599999999995</v>
      </c>
      <c r="E21" s="21">
        <v>-263.25</v>
      </c>
      <c r="F21" s="22">
        <f>SUM(B21:E21)</f>
        <v>12637.569999999998</v>
      </c>
      <c r="G21" s="12">
        <f>F21/$F$24*100</f>
        <v>124.15164738867918</v>
      </c>
      <c r="H21" s="21">
        <v>86602.8</v>
      </c>
      <c r="I21" s="20">
        <f>H21/$H$24*100</f>
        <v>2.2803946963852564</v>
      </c>
      <c r="J21" s="21">
        <v>48</v>
      </c>
      <c r="K21" s="20">
        <f>J21/$J$24*100</f>
        <v>6.4171122994652414</v>
      </c>
    </row>
    <row r="22" spans="1:11" ht="23.25" customHeight="1" x14ac:dyDescent="0.15">
      <c r="A22" s="33" t="s">
        <v>41</v>
      </c>
      <c r="B22" s="20">
        <v>-38572.080000000002</v>
      </c>
      <c r="C22" s="20">
        <v>-6978.6600000000035</v>
      </c>
      <c r="D22" s="20">
        <v>-7191.5699999999924</v>
      </c>
      <c r="E22" s="21">
        <v>43210.720000000001</v>
      </c>
      <c r="F22" s="22">
        <f t="shared" ref="F22:F23" si="4">SUM(B22:E22)</f>
        <v>-9531.5899999999965</v>
      </c>
      <c r="G22" s="12">
        <f>F22/$F$24*100</f>
        <v>-93.638460616515701</v>
      </c>
      <c r="H22" s="21">
        <v>3524608.63</v>
      </c>
      <c r="I22" s="20">
        <f>H22/$H$24*100</f>
        <v>92.808763997072887</v>
      </c>
      <c r="J22" s="21">
        <v>604</v>
      </c>
      <c r="K22" s="20">
        <f>J22/$J$24*100</f>
        <v>80.748663101604279</v>
      </c>
    </row>
    <row r="23" spans="1:11" ht="13.5" customHeight="1" x14ac:dyDescent="0.15">
      <c r="A23" s="28" t="s">
        <v>8</v>
      </c>
      <c r="B23" s="23">
        <v>1860.6099999999988</v>
      </c>
      <c r="C23" s="23">
        <v>1484.1000000000004</v>
      </c>
      <c r="D23" s="23">
        <v>1399.08</v>
      </c>
      <c r="E23" s="27">
        <v>2329.37</v>
      </c>
      <c r="F23" s="25">
        <f t="shared" si="4"/>
        <v>7073.1599999999989</v>
      </c>
      <c r="G23" s="26">
        <f>F23/$F$24*100</f>
        <v>69.486813227836535</v>
      </c>
      <c r="H23" s="27">
        <v>186499.56</v>
      </c>
      <c r="I23" s="23">
        <f>H23/$H$24*100</f>
        <v>4.9108413065418652</v>
      </c>
      <c r="J23" s="27">
        <v>96</v>
      </c>
      <c r="K23" s="23">
        <f>J23/$J$24*100</f>
        <v>12.834224598930483</v>
      </c>
    </row>
    <row r="24" spans="1:11" ht="12" customHeight="1" x14ac:dyDescent="0.15">
      <c r="A24" s="15" t="s">
        <v>5</v>
      </c>
      <c r="B24" s="16">
        <v>-31540.510000000002</v>
      </c>
      <c r="C24" s="16">
        <v>-4023.7600000000039</v>
      </c>
      <c r="D24" s="16">
        <v>466.57000000000698</v>
      </c>
      <c r="E24" s="16">
        <v>45276.840000000004</v>
      </c>
      <c r="F24" s="16">
        <f t="shared" ref="F24" si="5">SUM(F21:F23)</f>
        <v>10179.14</v>
      </c>
      <c r="G24" s="16">
        <f t="shared" ref="G24" si="6">SUM(G21:G23)</f>
        <v>100.00000000000001</v>
      </c>
      <c r="H24" s="16">
        <v>3797710.9899999998</v>
      </c>
      <c r="I24" s="16">
        <f t="shared" ref="I24" si="7">SUM(I21:I23)</f>
        <v>100.00000000000001</v>
      </c>
      <c r="J24" s="16">
        <v>748</v>
      </c>
      <c r="K24" s="16">
        <f t="shared" ref="K24" si="8">SUM(K21:K23)</f>
        <v>100</v>
      </c>
    </row>
    <row r="25" spans="1:11" ht="12" customHeight="1" x14ac:dyDescent="0.15">
      <c r="A25" s="19"/>
      <c r="B25" s="19"/>
      <c r="C25" s="19"/>
      <c r="D25" s="19"/>
      <c r="E25" s="19"/>
      <c r="F25" s="19"/>
      <c r="G25" s="19"/>
      <c r="H25" s="19"/>
      <c r="J25" s="19"/>
    </row>
    <row r="26" spans="1:11" ht="12" customHeight="1" x14ac:dyDescent="0.15">
      <c r="A26" s="3" t="s">
        <v>7</v>
      </c>
    </row>
    <row r="27" spans="1:11" ht="12" customHeight="1" x14ac:dyDescent="0.15">
      <c r="A27" s="4"/>
      <c r="B27" s="5" t="s">
        <v>1</v>
      </c>
      <c r="C27" s="5" t="s">
        <v>2</v>
      </c>
      <c r="D27" s="6" t="s">
        <v>14</v>
      </c>
      <c r="E27" s="6" t="s">
        <v>15</v>
      </c>
      <c r="F27" s="6" t="s">
        <v>3</v>
      </c>
      <c r="G27" s="7" t="s">
        <v>3</v>
      </c>
      <c r="H27" s="6" t="s">
        <v>25</v>
      </c>
      <c r="I27" s="5" t="s">
        <v>26</v>
      </c>
      <c r="J27" s="6" t="s">
        <v>16</v>
      </c>
      <c r="K27" s="5" t="s">
        <v>16</v>
      </c>
    </row>
    <row r="28" spans="1:11" ht="12" customHeight="1" x14ac:dyDescent="0.15">
      <c r="A28" s="8"/>
      <c r="B28" s="9"/>
      <c r="C28" s="9"/>
      <c r="D28" s="10"/>
      <c r="E28" s="10"/>
      <c r="F28" s="10" t="s">
        <v>13</v>
      </c>
      <c r="G28" s="11" t="s">
        <v>19</v>
      </c>
      <c r="H28" s="24">
        <v>44926</v>
      </c>
      <c r="I28" s="9" t="s">
        <v>4</v>
      </c>
      <c r="J28" s="24" t="s">
        <v>17</v>
      </c>
      <c r="K28" s="9" t="s">
        <v>18</v>
      </c>
    </row>
    <row r="29" spans="1:11" ht="23.25" customHeight="1" x14ac:dyDescent="0.15">
      <c r="A29" s="33" t="s">
        <v>40</v>
      </c>
      <c r="B29" s="20">
        <v>-129.18</v>
      </c>
      <c r="C29" s="20">
        <v>-26.739999999999995</v>
      </c>
      <c r="D29" s="20">
        <v>-41</v>
      </c>
      <c r="E29" s="21">
        <v>3.4399999999999977</v>
      </c>
      <c r="F29" s="22">
        <f>SUM(B29:E29)</f>
        <v>-193.48000000000002</v>
      </c>
      <c r="G29" s="12">
        <f>F29/$F$32*100</f>
        <v>2.22520224406379</v>
      </c>
      <c r="H29" s="21">
        <v>5828.68</v>
      </c>
      <c r="I29" s="20">
        <f>+H29/$H$32*100</f>
        <v>0.46114591248052383</v>
      </c>
      <c r="J29" s="21">
        <v>2</v>
      </c>
      <c r="K29" s="20">
        <f>+J29/$J$32*100</f>
        <v>0.80971659919028338</v>
      </c>
    </row>
    <row r="30" spans="1:11" ht="23.25" customHeight="1" x14ac:dyDescent="0.15">
      <c r="A30" s="33" t="s">
        <v>41</v>
      </c>
      <c r="B30" s="20">
        <v>-6368.7299999999959</v>
      </c>
      <c r="C30" s="20">
        <v>461.5</v>
      </c>
      <c r="D30" s="20">
        <v>-624.40000000000146</v>
      </c>
      <c r="E30" s="21">
        <v>-2065.9300000000003</v>
      </c>
      <c r="F30" s="22">
        <f t="shared" ref="F30:F31" si="9">SUM(B30:E30)</f>
        <v>-8597.5599999999977</v>
      </c>
      <c r="G30" s="12">
        <f>F30/$F$32*100</f>
        <v>98.880038275134737</v>
      </c>
      <c r="H30" s="21">
        <v>1230644.04</v>
      </c>
      <c r="I30" s="20">
        <f>+H30/$H$32*100</f>
        <v>97.364492263174199</v>
      </c>
      <c r="J30" s="21">
        <v>196</v>
      </c>
      <c r="K30" s="20">
        <f>+J30/$J$32*100</f>
        <v>79.352226720647778</v>
      </c>
    </row>
    <row r="31" spans="1:11" ht="13.5" customHeight="1" x14ac:dyDescent="0.15">
      <c r="A31" s="28" t="s">
        <v>8</v>
      </c>
      <c r="B31" s="23">
        <v>-644.6400000000001</v>
      </c>
      <c r="C31" s="23">
        <v>300.62</v>
      </c>
      <c r="D31" s="23">
        <v>985.43999999999994</v>
      </c>
      <c r="E31" s="27">
        <v>-545.32000000000005</v>
      </c>
      <c r="F31" s="25">
        <f t="shared" si="9"/>
        <v>96.099999999999795</v>
      </c>
      <c r="G31" s="26">
        <f>F31/$F$32*100</f>
        <v>-1.1052405191985204</v>
      </c>
      <c r="H31" s="27">
        <v>27482.97</v>
      </c>
      <c r="I31" s="23">
        <f>+H31/$H$32*100</f>
        <v>2.1743618243452825</v>
      </c>
      <c r="J31" s="27">
        <v>49</v>
      </c>
      <c r="K31" s="23">
        <f>+J31/$J$32*100</f>
        <v>19.838056680161944</v>
      </c>
    </row>
    <row r="32" spans="1:11" ht="12" customHeight="1" x14ac:dyDescent="0.15">
      <c r="A32" s="15" t="s">
        <v>5</v>
      </c>
      <c r="B32" s="16">
        <v>-7142.5499999999965</v>
      </c>
      <c r="C32" s="16">
        <v>735.38</v>
      </c>
      <c r="D32" s="16">
        <v>320.03999999999849</v>
      </c>
      <c r="E32" s="16">
        <v>-2607.8100000000004</v>
      </c>
      <c r="F32" s="16">
        <f t="shared" ref="F32" si="10">SUM(F29:F31)</f>
        <v>-8694.9399999999969</v>
      </c>
      <c r="G32" s="16">
        <f t="shared" ref="G32" si="11">SUM(G29:G31)</f>
        <v>100.00000000000001</v>
      </c>
      <c r="H32" s="16">
        <v>1263955.69</v>
      </c>
      <c r="I32" s="16">
        <f t="shared" ref="I32" si="12">SUM(I29:I31)</f>
        <v>100</v>
      </c>
      <c r="J32" s="16">
        <v>247</v>
      </c>
      <c r="K32" s="16">
        <f t="shared" ref="K32" si="13">SUM(K29:K31)</f>
        <v>100</v>
      </c>
    </row>
    <row r="33" spans="1:11" ht="12" customHeight="1" x14ac:dyDescent="0.15">
      <c r="A33" s="19"/>
      <c r="B33" s="19"/>
      <c r="C33" s="19"/>
      <c r="D33" s="19"/>
      <c r="E33" s="19"/>
      <c r="F33" s="19"/>
      <c r="G33" s="19"/>
      <c r="H33" s="19"/>
      <c r="J33" s="19"/>
    </row>
    <row r="34" spans="1:11" ht="12" customHeight="1" x14ac:dyDescent="0.15">
      <c r="A34" s="3" t="s">
        <v>11</v>
      </c>
    </row>
    <row r="35" spans="1:11" ht="12" customHeight="1" x14ac:dyDescent="0.15">
      <c r="A35" s="4"/>
      <c r="B35" s="5" t="s">
        <v>1</v>
      </c>
      <c r="C35" s="5" t="s">
        <v>2</v>
      </c>
      <c r="D35" s="6" t="s">
        <v>14</v>
      </c>
      <c r="E35" s="6" t="s">
        <v>15</v>
      </c>
      <c r="F35" s="6" t="s">
        <v>3</v>
      </c>
      <c r="G35" s="7" t="s">
        <v>3</v>
      </c>
      <c r="H35" s="6" t="s">
        <v>25</v>
      </c>
      <c r="I35" s="5" t="s">
        <v>26</v>
      </c>
      <c r="J35" s="6" t="s">
        <v>16</v>
      </c>
      <c r="K35" s="5" t="s">
        <v>16</v>
      </c>
    </row>
    <row r="36" spans="1:11" ht="12" customHeight="1" x14ac:dyDescent="0.15">
      <c r="A36" s="8"/>
      <c r="B36" s="9"/>
      <c r="C36" s="9"/>
      <c r="D36" s="10"/>
      <c r="E36" s="10"/>
      <c r="F36" s="10" t="s">
        <v>13</v>
      </c>
      <c r="G36" s="11" t="s">
        <v>19</v>
      </c>
      <c r="H36" s="24">
        <v>44926</v>
      </c>
      <c r="I36" s="9" t="s">
        <v>4</v>
      </c>
      <c r="J36" s="24" t="s">
        <v>17</v>
      </c>
      <c r="K36" s="9" t="s">
        <v>18</v>
      </c>
    </row>
    <row r="37" spans="1:11" ht="23.25" customHeight="1" x14ac:dyDescent="0.15">
      <c r="A37" s="33" t="s">
        <v>40</v>
      </c>
      <c r="B37" s="20">
        <v>248.70000000000005</v>
      </c>
      <c r="C37" s="20">
        <v>112.8900000000001</v>
      </c>
      <c r="D37" s="20">
        <v>1266.01</v>
      </c>
      <c r="E37" s="21">
        <v>562.54</v>
      </c>
      <c r="F37" s="22">
        <f>SUM(B37:E37)</f>
        <v>2190.1400000000003</v>
      </c>
      <c r="G37" s="12">
        <f>F37/$F$40*100</f>
        <v>52.328968086148549</v>
      </c>
      <c r="H37" s="21">
        <v>19035.27</v>
      </c>
      <c r="I37" s="20">
        <f>+H37/$H$40*100</f>
        <v>3.8124383066204399</v>
      </c>
      <c r="J37" s="21">
        <v>14</v>
      </c>
      <c r="K37" s="20">
        <f>+J37/$J$40*100</f>
        <v>6.7961165048543686</v>
      </c>
    </row>
    <row r="38" spans="1:11" ht="23.25" customHeight="1" x14ac:dyDescent="0.15">
      <c r="A38" s="33" t="s">
        <v>41</v>
      </c>
      <c r="B38" s="20">
        <v>-2380.5199999999968</v>
      </c>
      <c r="C38" s="20">
        <v>-5748.3700000000026</v>
      </c>
      <c r="D38" s="20">
        <v>7075.5299999999988</v>
      </c>
      <c r="E38" s="21">
        <v>16436.39</v>
      </c>
      <c r="F38" s="22">
        <f t="shared" ref="F38:F39" si="14">SUM(B38:E38)</f>
        <v>15383.029999999999</v>
      </c>
      <c r="G38" s="12">
        <f>F38/$F$40*100</f>
        <v>367.54640613762848</v>
      </c>
      <c r="H38" s="21">
        <v>421438.96</v>
      </c>
      <c r="I38" s="20">
        <f>+H38/$H$40*100</f>
        <v>84.407000006108618</v>
      </c>
      <c r="J38" s="21">
        <v>150</v>
      </c>
      <c r="K38" s="20">
        <f>+J38/$J$40*100</f>
        <v>72.815533980582529</v>
      </c>
    </row>
    <row r="39" spans="1:11" ht="13.5" customHeight="1" x14ac:dyDescent="0.15">
      <c r="A39" s="28" t="s">
        <v>8</v>
      </c>
      <c r="B39" s="23">
        <v>-1803.1400000000003</v>
      </c>
      <c r="C39" s="23">
        <v>-2151.33</v>
      </c>
      <c r="D39" s="23">
        <v>-3878.9799999999996</v>
      </c>
      <c r="E39" s="27">
        <v>-5554.39</v>
      </c>
      <c r="F39" s="25">
        <f t="shared" si="14"/>
        <v>-13387.84</v>
      </c>
      <c r="G39" s="26">
        <f>F39/$F$40*100</f>
        <v>-319.87537422377699</v>
      </c>
      <c r="H39" s="27">
        <v>58819.62</v>
      </c>
      <c r="I39" s="23">
        <f>+H39/$H$40*100</f>
        <v>11.780561687270932</v>
      </c>
      <c r="J39" s="27">
        <v>42</v>
      </c>
      <c r="K39" s="23">
        <f>+J39/$J$40*100</f>
        <v>20.388349514563107</v>
      </c>
    </row>
    <row r="40" spans="1:11" ht="12" customHeight="1" x14ac:dyDescent="0.15">
      <c r="A40" s="15" t="s">
        <v>5</v>
      </c>
      <c r="B40" s="16">
        <v>-3934.9599999999973</v>
      </c>
      <c r="C40" s="16">
        <v>-7786.8100000000022</v>
      </c>
      <c r="D40" s="16">
        <v>4462.5599999999995</v>
      </c>
      <c r="E40" s="16">
        <v>11444.54</v>
      </c>
      <c r="F40" s="16">
        <f t="shared" ref="F40" si="15">SUM(F37:F39)</f>
        <v>4185.3299999999981</v>
      </c>
      <c r="G40" s="16">
        <f t="shared" ref="G40" si="16">SUM(G37:G39)</f>
        <v>100.00000000000006</v>
      </c>
      <c r="H40" s="16">
        <v>499293.85000000003</v>
      </c>
      <c r="I40" s="16">
        <f t="shared" ref="I40" si="17">SUM(I37:I39)</f>
        <v>99.999999999999986</v>
      </c>
      <c r="J40" s="16">
        <v>206</v>
      </c>
      <c r="K40" s="16">
        <f t="shared" ref="K40" si="18">SUM(K37:K39)</f>
        <v>100</v>
      </c>
    </row>
    <row r="41" spans="1:11" ht="12" customHeight="1" x14ac:dyDescent="0.15">
      <c r="A41" s="19"/>
      <c r="B41" s="19"/>
      <c r="C41" s="19"/>
      <c r="D41" s="19"/>
      <c r="E41" s="19"/>
      <c r="F41" s="19"/>
      <c r="G41" s="19"/>
      <c r="H41" s="19"/>
      <c r="J41" s="19"/>
    </row>
    <row r="42" spans="1:11" ht="12" customHeight="1" x14ac:dyDescent="0.15">
      <c r="A42" s="3" t="s">
        <v>12</v>
      </c>
    </row>
    <row r="43" spans="1:11" ht="12" customHeight="1" x14ac:dyDescent="0.15">
      <c r="A43" s="4"/>
      <c r="B43" s="5" t="s">
        <v>1</v>
      </c>
      <c r="C43" s="5" t="s">
        <v>2</v>
      </c>
      <c r="D43" s="6" t="s">
        <v>14</v>
      </c>
      <c r="E43" s="6" t="s">
        <v>15</v>
      </c>
      <c r="F43" s="6" t="s">
        <v>3</v>
      </c>
      <c r="G43" s="7" t="s">
        <v>3</v>
      </c>
      <c r="H43" s="6" t="s">
        <v>25</v>
      </c>
      <c r="I43" s="5" t="s">
        <v>26</v>
      </c>
      <c r="J43" s="6" t="s">
        <v>16</v>
      </c>
      <c r="K43" s="5" t="s">
        <v>16</v>
      </c>
    </row>
    <row r="44" spans="1:11" ht="12" customHeight="1" x14ac:dyDescent="0.15">
      <c r="A44" s="8"/>
      <c r="B44" s="9"/>
      <c r="C44" s="9"/>
      <c r="D44" s="10"/>
      <c r="E44" s="10"/>
      <c r="F44" s="10" t="s">
        <v>13</v>
      </c>
      <c r="G44" s="11" t="s">
        <v>19</v>
      </c>
      <c r="H44" s="24">
        <v>44926</v>
      </c>
      <c r="I44" s="9" t="s">
        <v>4</v>
      </c>
      <c r="J44" s="24" t="s">
        <v>17</v>
      </c>
      <c r="K44" s="9" t="s">
        <v>18</v>
      </c>
    </row>
    <row r="45" spans="1:11" ht="23.25" customHeight="1" x14ac:dyDescent="0.15">
      <c r="A45" s="33" t="s">
        <v>40</v>
      </c>
      <c r="B45" s="20">
        <v>0</v>
      </c>
      <c r="C45" s="20">
        <v>0</v>
      </c>
      <c r="D45" s="20">
        <v>0</v>
      </c>
      <c r="E45" s="21">
        <v>0</v>
      </c>
      <c r="F45" s="22">
        <f>SUM(B45:E45)</f>
        <v>0</v>
      </c>
      <c r="G45" s="12">
        <f>F45/$F$48*100</f>
        <v>0</v>
      </c>
      <c r="H45" s="21">
        <v>0</v>
      </c>
      <c r="I45" s="20">
        <f>+H45/$H$48*100</f>
        <v>0</v>
      </c>
      <c r="J45" s="21">
        <v>0</v>
      </c>
      <c r="K45" s="20">
        <f>+J45/$J$48*100</f>
        <v>0</v>
      </c>
    </row>
    <row r="46" spans="1:11" ht="23.25" customHeight="1" x14ac:dyDescent="0.15">
      <c r="A46" s="33" t="s">
        <v>41</v>
      </c>
      <c r="B46" s="20">
        <v>6168.73</v>
      </c>
      <c r="C46" s="20">
        <v>-6671.68</v>
      </c>
      <c r="D46" s="20">
        <v>4414.1699999999983</v>
      </c>
      <c r="E46" s="21">
        <v>-5166.0799999999981</v>
      </c>
      <c r="F46" s="22">
        <f t="shared" ref="F46:F47" si="19">SUM(B46:E46)</f>
        <v>-1254.8600000000006</v>
      </c>
      <c r="G46" s="12">
        <f>F46/$F$48*100</f>
        <v>-25.530295940331804</v>
      </c>
      <c r="H46" s="21">
        <v>283073.90000000002</v>
      </c>
      <c r="I46" s="20">
        <f>+H46/$H$48*100</f>
        <v>95.172529310529626</v>
      </c>
      <c r="J46" s="21">
        <v>42</v>
      </c>
      <c r="K46" s="20">
        <f>+J46/$J$48*100</f>
        <v>93.333333333333329</v>
      </c>
    </row>
    <row r="47" spans="1:11" ht="13.5" customHeight="1" x14ac:dyDescent="0.15">
      <c r="A47" s="28" t="s">
        <v>8</v>
      </c>
      <c r="B47" s="23">
        <v>1711.5300000000007</v>
      </c>
      <c r="C47" s="23">
        <v>3324.1299999999992</v>
      </c>
      <c r="D47" s="23">
        <v>635.77</v>
      </c>
      <c r="E47" s="27">
        <v>498.60999999999967</v>
      </c>
      <c r="F47" s="25">
        <f t="shared" si="19"/>
        <v>6170.04</v>
      </c>
      <c r="G47" s="26">
        <f>F47/$F$48*100</f>
        <v>125.5302959403318</v>
      </c>
      <c r="H47" s="27">
        <v>14358.46</v>
      </c>
      <c r="I47" s="23">
        <f>+H47/$H$48*100</f>
        <v>4.8274706894703714</v>
      </c>
      <c r="J47" s="27">
        <v>3</v>
      </c>
      <c r="K47" s="23">
        <f>+J47/$J$48*100</f>
        <v>6.666666666666667</v>
      </c>
    </row>
    <row r="48" spans="1:11" ht="12" customHeight="1" x14ac:dyDescent="0.15">
      <c r="A48" s="15" t="s">
        <v>5</v>
      </c>
      <c r="B48" s="16">
        <v>7880.26</v>
      </c>
      <c r="C48" s="16">
        <v>-3347.5500000000011</v>
      </c>
      <c r="D48" s="16">
        <v>5049.9399999999987</v>
      </c>
      <c r="E48" s="16">
        <v>-4667.4699999999984</v>
      </c>
      <c r="F48" s="16">
        <f t="shared" ref="F48" si="20">SUM(F45:F47)</f>
        <v>4915.1799999999994</v>
      </c>
      <c r="G48" s="16">
        <f t="shared" ref="G48" si="21">SUM(G45:G47)</f>
        <v>100</v>
      </c>
      <c r="H48" s="16">
        <v>297432.36000000004</v>
      </c>
      <c r="I48" s="16">
        <f t="shared" ref="I48" si="22">SUM(I45:I47)</f>
        <v>100</v>
      </c>
      <c r="J48" s="16">
        <v>45</v>
      </c>
      <c r="K48" s="16">
        <f t="shared" ref="K48" si="23">SUM(K45:K47)</f>
        <v>100</v>
      </c>
    </row>
    <row r="49" spans="1:11" ht="12" customHeight="1" x14ac:dyDescent="0.15">
      <c r="A49" s="19"/>
      <c r="B49" s="19"/>
      <c r="C49" s="19"/>
      <c r="D49" s="19"/>
      <c r="E49" s="19"/>
      <c r="F49" s="19"/>
      <c r="G49" s="19"/>
      <c r="H49" s="19"/>
      <c r="J49" s="19"/>
    </row>
    <row r="50" spans="1:11" ht="12" customHeight="1" x14ac:dyDescent="0.15">
      <c r="A50" s="3" t="s">
        <v>9</v>
      </c>
    </row>
    <row r="51" spans="1:11" ht="12" customHeight="1" x14ac:dyDescent="0.15">
      <c r="A51" s="4"/>
      <c r="B51" s="5" t="s">
        <v>1</v>
      </c>
      <c r="C51" s="5" t="s">
        <v>2</v>
      </c>
      <c r="D51" s="6" t="s">
        <v>14</v>
      </c>
      <c r="E51" s="6" t="s">
        <v>15</v>
      </c>
      <c r="F51" s="6" t="s">
        <v>3</v>
      </c>
      <c r="G51" s="7" t="s">
        <v>3</v>
      </c>
      <c r="H51" s="6" t="s">
        <v>25</v>
      </c>
      <c r="I51" s="5" t="s">
        <v>26</v>
      </c>
      <c r="J51" s="6" t="s">
        <v>16</v>
      </c>
      <c r="K51" s="5" t="s">
        <v>16</v>
      </c>
    </row>
    <row r="52" spans="1:11" ht="12" customHeight="1" x14ac:dyDescent="0.15">
      <c r="A52" s="8"/>
      <c r="B52" s="9"/>
      <c r="C52" s="9"/>
      <c r="D52" s="10"/>
      <c r="E52" s="10"/>
      <c r="F52" s="10" t="s">
        <v>13</v>
      </c>
      <c r="G52" s="11" t="s">
        <v>19</v>
      </c>
      <c r="H52" s="24">
        <v>44926</v>
      </c>
      <c r="I52" s="9" t="s">
        <v>4</v>
      </c>
      <c r="J52" s="24" t="s">
        <v>17</v>
      </c>
      <c r="K52" s="9" t="s">
        <v>18</v>
      </c>
    </row>
    <row r="53" spans="1:11" ht="23.25" customHeight="1" x14ac:dyDescent="0.15">
      <c r="A53" s="33" t="s">
        <v>40</v>
      </c>
      <c r="B53" s="20">
        <v>0</v>
      </c>
      <c r="C53" s="20">
        <v>0</v>
      </c>
      <c r="D53" s="20">
        <v>0</v>
      </c>
      <c r="E53" s="21">
        <v>0</v>
      </c>
      <c r="F53" s="22">
        <f>SUM(B53:E53)</f>
        <v>0</v>
      </c>
      <c r="G53" s="12">
        <f>F53/$F$56*100</f>
        <v>0</v>
      </c>
      <c r="H53" s="21">
        <v>0</v>
      </c>
      <c r="I53" s="20">
        <f>+H53/$H$56*100</f>
        <v>0</v>
      </c>
      <c r="J53" s="21">
        <v>0</v>
      </c>
      <c r="K53" s="20">
        <f>+J53/$J$56*100</f>
        <v>0</v>
      </c>
    </row>
    <row r="54" spans="1:11" ht="23.25" customHeight="1" x14ac:dyDescent="0.15">
      <c r="A54" s="33" t="s">
        <v>41</v>
      </c>
      <c r="B54" s="20">
        <v>466.3599999999999</v>
      </c>
      <c r="C54" s="20">
        <v>3651.2900000000004</v>
      </c>
      <c r="D54" s="20">
        <v>1152.8999999999999</v>
      </c>
      <c r="E54" s="21">
        <v>1480.9899999999998</v>
      </c>
      <c r="F54" s="22">
        <f t="shared" ref="F54:F55" si="24">SUM(B54:E54)</f>
        <v>6751.54</v>
      </c>
      <c r="G54" s="12">
        <f>F54/$F$56*100</f>
        <v>62.358824116184486</v>
      </c>
      <c r="H54" s="21">
        <v>21526.799999999999</v>
      </c>
      <c r="I54" s="20">
        <f>+H54/$H$56*100</f>
        <v>57.225888980690762</v>
      </c>
      <c r="J54" s="21">
        <v>7</v>
      </c>
      <c r="K54" s="20">
        <f>+J54/$J$56*100</f>
        <v>35</v>
      </c>
    </row>
    <row r="55" spans="1:11" ht="13.5" customHeight="1" x14ac:dyDescent="0.15">
      <c r="A55" s="28" t="s">
        <v>8</v>
      </c>
      <c r="B55" s="20">
        <v>241.11</v>
      </c>
      <c r="C55" s="20">
        <v>6072.59</v>
      </c>
      <c r="D55" s="20">
        <v>-3733.3900000000003</v>
      </c>
      <c r="E55" s="21">
        <v>1495.07</v>
      </c>
      <c r="F55" s="25">
        <f t="shared" si="24"/>
        <v>4075.3799999999992</v>
      </c>
      <c r="G55" s="26">
        <f>F55/$F$56*100</f>
        <v>37.641175883815528</v>
      </c>
      <c r="H55" s="21">
        <v>16090.44</v>
      </c>
      <c r="I55" s="23">
        <f>+H55/$H$56*100</f>
        <v>42.774111019309238</v>
      </c>
      <c r="J55" s="21">
        <v>13</v>
      </c>
      <c r="K55" s="23">
        <f>+J55/$J$56*100</f>
        <v>65</v>
      </c>
    </row>
    <row r="56" spans="1:11" x14ac:dyDescent="0.15">
      <c r="A56" s="15" t="s">
        <v>5</v>
      </c>
      <c r="B56" s="16">
        <v>707.46999999999991</v>
      </c>
      <c r="C56" s="16">
        <v>9723.880000000001</v>
      </c>
      <c r="D56" s="16">
        <v>-2580.4900000000007</v>
      </c>
      <c r="E56" s="16">
        <v>2976.0599999999995</v>
      </c>
      <c r="F56" s="16">
        <f t="shared" ref="F56" si="25">SUM(F53:F55)</f>
        <v>10826.919999999998</v>
      </c>
      <c r="G56" s="16">
        <f t="shared" ref="G56" si="26">SUM(G53:G55)</f>
        <v>100.00000000000001</v>
      </c>
      <c r="H56" s="16">
        <v>37617.24</v>
      </c>
      <c r="I56" s="16">
        <f t="shared" ref="I56" si="27">SUM(I53:I55)</f>
        <v>100</v>
      </c>
      <c r="J56" s="16">
        <v>20</v>
      </c>
      <c r="K56" s="16">
        <f t="shared" ref="K56" si="28">SUM(K53:K55)</f>
        <v>100</v>
      </c>
    </row>
    <row r="57" spans="1:11" x14ac:dyDescent="0.15">
      <c r="A57" s="19"/>
      <c r="B57" s="19"/>
      <c r="C57" s="19"/>
      <c r="D57" s="19"/>
      <c r="E57" s="19"/>
      <c r="F57" s="19"/>
      <c r="G57" s="19"/>
      <c r="H57" s="19"/>
      <c r="J57" s="19"/>
    </row>
    <row r="58" spans="1:11" x14ac:dyDescent="0.15">
      <c r="A58" s="3" t="s">
        <v>8</v>
      </c>
    </row>
    <row r="59" spans="1:11" x14ac:dyDescent="0.15">
      <c r="A59" s="4"/>
      <c r="B59" s="5" t="s">
        <v>1</v>
      </c>
      <c r="C59" s="5" t="s">
        <v>2</v>
      </c>
      <c r="D59" s="6" t="s">
        <v>14</v>
      </c>
      <c r="E59" s="6" t="s">
        <v>15</v>
      </c>
      <c r="F59" s="6" t="s">
        <v>3</v>
      </c>
      <c r="G59" s="7" t="s">
        <v>3</v>
      </c>
      <c r="H59" s="6" t="s">
        <v>25</v>
      </c>
      <c r="I59" s="5" t="s">
        <v>26</v>
      </c>
      <c r="J59" s="6" t="s">
        <v>16</v>
      </c>
      <c r="K59" s="5" t="s">
        <v>16</v>
      </c>
    </row>
    <row r="60" spans="1:11" x14ac:dyDescent="0.15">
      <c r="A60" s="8"/>
      <c r="B60" s="9"/>
      <c r="C60" s="9"/>
      <c r="D60" s="10"/>
      <c r="E60" s="10"/>
      <c r="F60" s="10" t="s">
        <v>13</v>
      </c>
      <c r="G60" s="11" t="s">
        <v>19</v>
      </c>
      <c r="H60" s="24">
        <v>44926</v>
      </c>
      <c r="I60" s="9" t="s">
        <v>4</v>
      </c>
      <c r="J60" s="24" t="s">
        <v>17</v>
      </c>
      <c r="K60" s="9" t="s">
        <v>18</v>
      </c>
    </row>
    <row r="61" spans="1:11" ht="23.25" customHeight="1" x14ac:dyDescent="0.15">
      <c r="A61" s="33" t="s">
        <v>40</v>
      </c>
      <c r="B61" s="20">
        <v>-4.13</v>
      </c>
      <c r="C61" s="20">
        <v>511.17</v>
      </c>
      <c r="D61" s="20">
        <v>0</v>
      </c>
      <c r="E61" s="21">
        <v>77.13000000000001</v>
      </c>
      <c r="F61" s="22">
        <f>SUM(B61:E61)</f>
        <v>584.17000000000007</v>
      </c>
      <c r="G61" s="12">
        <f>F61/$F$64*100</f>
        <v>12.938513434197793</v>
      </c>
      <c r="H61" s="21">
        <v>1594.21</v>
      </c>
      <c r="I61" s="20">
        <f>H61/$H$64*100</f>
        <v>4.8312131626852786</v>
      </c>
      <c r="J61" s="21">
        <v>3</v>
      </c>
      <c r="K61" s="20">
        <f>J61/$J$64*100</f>
        <v>8.5714285714285712</v>
      </c>
    </row>
    <row r="62" spans="1:11" ht="23.25" customHeight="1" x14ac:dyDescent="0.15">
      <c r="A62" s="33" t="s">
        <v>41</v>
      </c>
      <c r="B62" s="20">
        <v>685.9</v>
      </c>
      <c r="C62" s="20">
        <v>286.55</v>
      </c>
      <c r="D62" s="20">
        <v>-106.78</v>
      </c>
      <c r="E62" s="21">
        <v>2953.4900000000002</v>
      </c>
      <c r="F62" s="22">
        <f t="shared" ref="F62:F63" si="29">SUM(B62:E62)</f>
        <v>3819.1600000000003</v>
      </c>
      <c r="G62" s="12">
        <f>F62/$F$64*100</f>
        <v>84.588823403034809</v>
      </c>
      <c r="H62" s="21">
        <v>10038.77</v>
      </c>
      <c r="I62" s="20">
        <f>H62/$H$64*100</f>
        <v>30.422239078396256</v>
      </c>
      <c r="J62" s="21">
        <v>10</v>
      </c>
      <c r="K62" s="20">
        <f>J62/$J$64*100</f>
        <v>28.571428571428569</v>
      </c>
    </row>
    <row r="63" spans="1:11" ht="13.5" customHeight="1" x14ac:dyDescent="0.15">
      <c r="A63" s="28" t="s">
        <v>8</v>
      </c>
      <c r="B63" s="23">
        <v>497.27</v>
      </c>
      <c r="C63" s="23">
        <v>812.61999999999989</v>
      </c>
      <c r="D63" s="23">
        <v>-167.18</v>
      </c>
      <c r="E63" s="27">
        <v>-1031.07</v>
      </c>
      <c r="F63" s="25">
        <f t="shared" si="29"/>
        <v>111.63999999999987</v>
      </c>
      <c r="G63" s="26">
        <f>F63/$F$64*100</f>
        <v>2.4726631627674136</v>
      </c>
      <c r="H63" s="27">
        <v>21365.15</v>
      </c>
      <c r="I63" s="23">
        <f>H63/$H$64*100</f>
        <v>64.746547758918467</v>
      </c>
      <c r="J63" s="27">
        <v>22</v>
      </c>
      <c r="K63" s="23">
        <f>J63/$J$64*100</f>
        <v>62.857142857142854</v>
      </c>
    </row>
    <row r="64" spans="1:11" x14ac:dyDescent="0.15">
      <c r="A64" s="15" t="s">
        <v>5</v>
      </c>
      <c r="B64" s="16">
        <v>1179.04</v>
      </c>
      <c r="C64" s="16">
        <v>1610.34</v>
      </c>
      <c r="D64" s="16">
        <v>-273.96000000000004</v>
      </c>
      <c r="E64" s="16">
        <v>1999.5500000000004</v>
      </c>
      <c r="F64" s="16">
        <f t="shared" ref="F64" si="30">SUM(F61:F63)</f>
        <v>4514.9699999999993</v>
      </c>
      <c r="G64" s="16">
        <f t="shared" ref="G64" si="31">SUM(G61:G63)</f>
        <v>100.00000000000001</v>
      </c>
      <c r="H64" s="16">
        <v>32998.130000000005</v>
      </c>
      <c r="I64" s="16">
        <f t="shared" ref="I64" si="32">SUM(I61:I63)</f>
        <v>100</v>
      </c>
      <c r="J64" s="16">
        <v>35</v>
      </c>
      <c r="K64" s="16">
        <f t="shared" ref="K64" si="33">SUM(K61:K63)</f>
        <v>100</v>
      </c>
    </row>
    <row r="66" spans="1:1" x14ac:dyDescent="0.15">
      <c r="A66" s="3" t="s">
        <v>20</v>
      </c>
    </row>
    <row r="67" spans="1:1" x14ac:dyDescent="0.15">
      <c r="A67" s="1" t="s">
        <v>28</v>
      </c>
    </row>
    <row r="68" spans="1:1" x14ac:dyDescent="0.15">
      <c r="A68" s="1" t="s">
        <v>22</v>
      </c>
    </row>
    <row r="69" spans="1:1" x14ac:dyDescent="0.15">
      <c r="A69" s="1" t="s">
        <v>29</v>
      </c>
    </row>
    <row r="70" spans="1:1" x14ac:dyDescent="0.15">
      <c r="A70" s="1" t="s">
        <v>30</v>
      </c>
    </row>
    <row r="71" spans="1:1" x14ac:dyDescent="0.15">
      <c r="A71" s="1" t="s">
        <v>27</v>
      </c>
    </row>
    <row r="72" spans="1:1" x14ac:dyDescent="0.15">
      <c r="A72" s="1" t="s">
        <v>31</v>
      </c>
    </row>
    <row r="73" spans="1:1" x14ac:dyDescent="0.15">
      <c r="A73" s="1" t="s">
        <v>32</v>
      </c>
    </row>
    <row r="74" spans="1:1" x14ac:dyDescent="0.15">
      <c r="A74" s="1" t="s">
        <v>33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24</v>
      </c>
    </row>
  </sheetData>
  <phoneticPr fontId="0" type="noConversion"/>
  <pageMargins left="0.74803149606299213" right="0.74803149606299213" top="0.39370078740157483" bottom="0.51181102362204722" header="0.31496062992125984" footer="0.27559055118110237"/>
  <pageSetup paperSize="9" scale="58" orientation="portrait" r:id="rId1"/>
  <headerFooter alignWithMargins="0"/>
  <rowBreaks count="1" manualBreakCount="1">
    <brk id="78" max="11" man="1"/>
  </rowBreaks>
  <colBreaks count="1" manualBreakCount="1">
    <brk id="11" max="7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488F-4D59-4137-9326-5714D81BD825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710937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10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30" t="s">
        <v>36</v>
      </c>
      <c r="B7" s="31"/>
      <c r="C7" s="29"/>
      <c r="D7" s="32"/>
      <c r="E7" s="29"/>
      <c r="F7" s="29"/>
      <c r="G7" s="29"/>
      <c r="H7" s="29"/>
      <c r="I7" s="29"/>
      <c r="J7" s="29"/>
      <c r="K7" s="29"/>
      <c r="L7" s="29"/>
    </row>
    <row r="8" spans="1:12" ht="10.5" customHeight="1" x14ac:dyDescent="0.15">
      <c r="B8" s="29"/>
      <c r="F8" s="29"/>
      <c r="G8" s="29"/>
      <c r="H8" s="29"/>
      <c r="I8" s="29"/>
      <c r="J8" s="29"/>
      <c r="K8" s="29"/>
      <c r="L8" s="29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34</v>
      </c>
      <c r="C10" s="6" t="s">
        <v>25</v>
      </c>
      <c r="D10" s="5" t="s">
        <v>26</v>
      </c>
      <c r="E10" s="6" t="s">
        <v>16</v>
      </c>
      <c r="F10" s="5" t="s">
        <v>16</v>
      </c>
    </row>
    <row r="11" spans="1:12" ht="12" customHeight="1" x14ac:dyDescent="0.15">
      <c r="A11" s="8"/>
      <c r="B11" s="9" t="s">
        <v>1</v>
      </c>
      <c r="C11" s="24">
        <v>44651</v>
      </c>
      <c r="D11" s="9" t="s">
        <v>4</v>
      </c>
      <c r="E11" s="24" t="s">
        <v>17</v>
      </c>
      <c r="F11" s="9" t="s">
        <v>18</v>
      </c>
    </row>
    <row r="12" spans="1:12" ht="23.25" customHeight="1" x14ac:dyDescent="0.15">
      <c r="A12" s="33" t="s">
        <v>40</v>
      </c>
      <c r="B12" s="20">
        <f t="shared" ref="B12:B14" si="0">+B21+B29+B37+B45+B53+B61</f>
        <v>5286.3499999999985</v>
      </c>
      <c r="C12" s="20">
        <f>+C21+C29+C37+C45+C53+C61</f>
        <v>258850.68999999997</v>
      </c>
      <c r="D12" s="13">
        <f>C12/$C$15*100</f>
        <v>4.1104891390272913</v>
      </c>
      <c r="E12" s="20">
        <f>+E21+E29+E37+E45+E53+E61</f>
        <v>66</v>
      </c>
      <c r="F12" s="13">
        <f>E12/$E$15*100</f>
        <v>5.6701030927835054</v>
      </c>
    </row>
    <row r="13" spans="1:12" ht="23.25" customHeight="1" x14ac:dyDescent="0.15">
      <c r="A13" s="33" t="s">
        <v>41</v>
      </c>
      <c r="B13" s="20">
        <f t="shared" si="0"/>
        <v>-40000.339999999989</v>
      </c>
      <c r="C13" s="20">
        <f>+C22+C30+C38+C46+C54+C62</f>
        <v>5608084.879999999</v>
      </c>
      <c r="D13" s="13">
        <f t="shared" ref="D13:D14" si="1">C13/$C$15*100</f>
        <v>89.05509191411916</v>
      </c>
      <c r="E13" s="20">
        <f>+E22+E30+E38+E46+E54+E62</f>
        <v>886</v>
      </c>
      <c r="F13" s="13">
        <f>E13/$E$15*100</f>
        <v>76.116838487972501</v>
      </c>
    </row>
    <row r="14" spans="1:12" ht="14.25" customHeight="1" x14ac:dyDescent="0.15">
      <c r="A14" s="28" t="s">
        <v>8</v>
      </c>
      <c r="B14" s="23">
        <f t="shared" si="0"/>
        <v>1862.7399999999989</v>
      </c>
      <c r="C14" s="23">
        <f>+C23+C31+C39+C47+C55+C63</f>
        <v>430385.29</v>
      </c>
      <c r="D14" s="14">
        <f t="shared" si="1"/>
        <v>6.8344189468535363</v>
      </c>
      <c r="E14" s="23">
        <f>+E23+E31+E39+E47+E55+E63</f>
        <v>212</v>
      </c>
      <c r="F14" s="14">
        <f>E14/$E$15*100</f>
        <v>18.213058419243985</v>
      </c>
    </row>
    <row r="15" spans="1:12" ht="12" customHeight="1" x14ac:dyDescent="0.15">
      <c r="A15" s="15" t="s">
        <v>5</v>
      </c>
      <c r="B15" s="16">
        <f>SUM(B12:B14)</f>
        <v>-32851.249999999993</v>
      </c>
      <c r="C15" s="16">
        <f t="shared" ref="C15:F15" si="2">SUM(C12:C14)</f>
        <v>6297320.8599999994</v>
      </c>
      <c r="D15" s="16">
        <f t="shared" si="2"/>
        <v>99.999999999999986</v>
      </c>
      <c r="E15" s="16">
        <f t="shared" si="2"/>
        <v>1164</v>
      </c>
      <c r="F15" s="16">
        <f t="shared" si="2"/>
        <v>100</v>
      </c>
    </row>
    <row r="16" spans="1:12" ht="12" customHeight="1" thickBot="1" x14ac:dyDescent="0.2">
      <c r="A16" s="17"/>
      <c r="B16" s="17"/>
      <c r="C16" s="17"/>
      <c r="D16" s="18"/>
      <c r="E16" s="17"/>
      <c r="F16" s="18"/>
    </row>
    <row r="17" spans="1:6" ht="10.5" customHeight="1" x14ac:dyDescent="0.15">
      <c r="A17" s="19"/>
      <c r="B17" s="19"/>
      <c r="C17" s="19"/>
      <c r="E17" s="19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34</v>
      </c>
      <c r="C19" s="6" t="s">
        <v>25</v>
      </c>
      <c r="D19" s="5" t="s">
        <v>26</v>
      </c>
      <c r="E19" s="6" t="s">
        <v>16</v>
      </c>
      <c r="F19" s="5" t="s">
        <v>16</v>
      </c>
    </row>
    <row r="20" spans="1:6" ht="12" customHeight="1" x14ac:dyDescent="0.15">
      <c r="A20" s="8"/>
      <c r="B20" s="9" t="s">
        <v>1</v>
      </c>
      <c r="C20" s="24">
        <v>44651</v>
      </c>
      <c r="D20" s="9" t="s">
        <v>4</v>
      </c>
      <c r="E20" s="24" t="s">
        <v>17</v>
      </c>
      <c r="F20" s="9" t="s">
        <v>18</v>
      </c>
    </row>
    <row r="21" spans="1:6" ht="23.25" customHeight="1" x14ac:dyDescent="0.15">
      <c r="A21" s="33" t="s">
        <v>40</v>
      </c>
      <c r="B21" s="20">
        <v>5170.9599999999991</v>
      </c>
      <c r="C21" s="21">
        <v>234826.43</v>
      </c>
      <c r="D21" s="20">
        <f>C21/$C$24*100</f>
        <v>5.7426798604021663</v>
      </c>
      <c r="E21" s="21">
        <v>53</v>
      </c>
      <c r="F21" s="20">
        <f>E21/$E$24*100</f>
        <v>8.0424886191198777</v>
      </c>
    </row>
    <row r="22" spans="1:6" ht="23.25" customHeight="1" x14ac:dyDescent="0.15">
      <c r="A22" s="33" t="s">
        <v>41</v>
      </c>
      <c r="B22" s="20">
        <v>-38572.080000000002</v>
      </c>
      <c r="C22" s="21">
        <v>3621844.69</v>
      </c>
      <c r="D22" s="20">
        <f>C22/$C$24*100</f>
        <v>88.572204409731583</v>
      </c>
      <c r="E22" s="21">
        <v>518</v>
      </c>
      <c r="F22" s="20">
        <f>E22/$E$24*100</f>
        <v>78.603945371775424</v>
      </c>
    </row>
    <row r="23" spans="1:6" ht="13.5" customHeight="1" x14ac:dyDescent="0.15">
      <c r="A23" s="28" t="s">
        <v>8</v>
      </c>
      <c r="B23" s="23">
        <v>1860.6099999999988</v>
      </c>
      <c r="C23" s="27">
        <v>232472.55</v>
      </c>
      <c r="D23" s="23">
        <f>C23/$C$24*100</f>
        <v>5.685115729866248</v>
      </c>
      <c r="E23" s="27">
        <v>88</v>
      </c>
      <c r="F23" s="23">
        <f>E23/$E$24*100</f>
        <v>13.353566009104703</v>
      </c>
    </row>
    <row r="24" spans="1:6" ht="12" customHeight="1" x14ac:dyDescent="0.15">
      <c r="A24" s="15" t="s">
        <v>5</v>
      </c>
      <c r="B24" s="16">
        <v>-31540.510000000002</v>
      </c>
      <c r="C24" s="16">
        <v>4089143.67</v>
      </c>
      <c r="D24" s="16">
        <f t="shared" ref="D24" si="3">SUM(D21:D23)</f>
        <v>100</v>
      </c>
      <c r="E24" s="16">
        <v>659</v>
      </c>
      <c r="F24" s="16">
        <f t="shared" ref="F24" si="4">SUM(F21:F23)</f>
        <v>100</v>
      </c>
    </row>
    <row r="25" spans="1:6" ht="12" customHeight="1" x14ac:dyDescent="0.15">
      <c r="A25" s="19"/>
      <c r="B25" s="19"/>
      <c r="C25" s="19"/>
      <c r="E25" s="19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1</v>
      </c>
      <c r="C27" s="6" t="s">
        <v>25</v>
      </c>
      <c r="D27" s="5" t="s">
        <v>26</v>
      </c>
      <c r="E27" s="6" t="s">
        <v>16</v>
      </c>
      <c r="F27" s="5" t="s">
        <v>16</v>
      </c>
    </row>
    <row r="28" spans="1:6" ht="12" customHeight="1" x14ac:dyDescent="0.15">
      <c r="A28" s="8"/>
      <c r="B28" s="9"/>
      <c r="C28" s="24">
        <v>44651</v>
      </c>
      <c r="D28" s="9" t="s">
        <v>4</v>
      </c>
      <c r="E28" s="24" t="s">
        <v>17</v>
      </c>
      <c r="F28" s="9" t="s">
        <v>18</v>
      </c>
    </row>
    <row r="29" spans="1:6" ht="23.25" customHeight="1" x14ac:dyDescent="0.15">
      <c r="A29" s="33" t="s">
        <v>40</v>
      </c>
      <c r="B29" s="20">
        <v>-129.18</v>
      </c>
      <c r="C29" s="21">
        <v>5986.3</v>
      </c>
      <c r="D29" s="20">
        <f>+C29/$C$32*100</f>
        <v>0.44697920072416258</v>
      </c>
      <c r="E29" s="21">
        <v>2</v>
      </c>
      <c r="F29" s="20">
        <f>+E29/$E$32*100</f>
        <v>0.8771929824561403</v>
      </c>
    </row>
    <row r="30" spans="1:6" ht="23.25" customHeight="1" x14ac:dyDescent="0.15">
      <c r="A30" s="33" t="s">
        <v>41</v>
      </c>
      <c r="B30" s="20">
        <v>-6368.7299999999959</v>
      </c>
      <c r="C30" s="21">
        <v>1290606.6599999999</v>
      </c>
      <c r="D30" s="20">
        <f>+C30/$C$32*100</f>
        <v>96.365757368671964</v>
      </c>
      <c r="E30" s="21">
        <v>184</v>
      </c>
      <c r="F30" s="20">
        <f>+E30/$E$32*100</f>
        <v>80.701754385964904</v>
      </c>
    </row>
    <row r="31" spans="1:6" ht="13.5" customHeight="1" x14ac:dyDescent="0.15">
      <c r="A31" s="28" t="s">
        <v>8</v>
      </c>
      <c r="B31" s="23">
        <v>-644.6400000000001</v>
      </c>
      <c r="C31" s="27">
        <v>42686.36</v>
      </c>
      <c r="D31" s="23">
        <f>+C31/$C$32*100</f>
        <v>3.1872634306038568</v>
      </c>
      <c r="E31" s="27">
        <v>42</v>
      </c>
      <c r="F31" s="23">
        <f>+E31/$E$32*100</f>
        <v>18.421052631578945</v>
      </c>
    </row>
    <row r="32" spans="1:6" ht="12" customHeight="1" x14ac:dyDescent="0.15">
      <c r="A32" s="15" t="s">
        <v>5</v>
      </c>
      <c r="B32" s="16">
        <v>-7142.5499999999965</v>
      </c>
      <c r="C32" s="16">
        <v>1339279.32</v>
      </c>
      <c r="D32" s="16">
        <f t="shared" ref="D32" si="5">SUM(D29:D31)</f>
        <v>99.999999999999986</v>
      </c>
      <c r="E32" s="16">
        <v>228</v>
      </c>
      <c r="F32" s="16">
        <f t="shared" ref="F32" si="6">SUM(F29:F31)</f>
        <v>99.999999999999986</v>
      </c>
    </row>
    <row r="33" spans="1:6" ht="12" customHeight="1" x14ac:dyDescent="0.15">
      <c r="A33" s="19"/>
      <c r="B33" s="19"/>
      <c r="C33" s="19"/>
      <c r="E33" s="19"/>
    </row>
    <row r="34" spans="1:6" ht="12" customHeight="1" x14ac:dyDescent="0.15">
      <c r="A34" s="3" t="s">
        <v>11</v>
      </c>
    </row>
    <row r="35" spans="1:6" ht="12" customHeight="1" x14ac:dyDescent="0.15">
      <c r="A35" s="4"/>
      <c r="B35" s="5" t="s">
        <v>1</v>
      </c>
      <c r="C35" s="6" t="s">
        <v>25</v>
      </c>
      <c r="D35" s="5" t="s">
        <v>26</v>
      </c>
      <c r="E35" s="6" t="s">
        <v>16</v>
      </c>
      <c r="F35" s="5" t="s">
        <v>16</v>
      </c>
    </row>
    <row r="36" spans="1:6" ht="12" customHeight="1" x14ac:dyDescent="0.15">
      <c r="A36" s="8"/>
      <c r="B36" s="9"/>
      <c r="C36" s="24">
        <v>44651</v>
      </c>
      <c r="D36" s="9" t="s">
        <v>4</v>
      </c>
      <c r="E36" s="24" t="s">
        <v>17</v>
      </c>
      <c r="F36" s="9" t="s">
        <v>18</v>
      </c>
    </row>
    <row r="37" spans="1:6" ht="23.25" customHeight="1" x14ac:dyDescent="0.15">
      <c r="A37" s="33" t="s">
        <v>40</v>
      </c>
      <c r="B37" s="20">
        <v>248.70000000000005</v>
      </c>
      <c r="C37" s="21">
        <v>17848.099999999999</v>
      </c>
      <c r="D37" s="20">
        <f>+C37/$C$40*100</f>
        <v>3.3708275359787274</v>
      </c>
      <c r="E37" s="21">
        <v>10</v>
      </c>
      <c r="F37" s="20">
        <f>+E37/$E$40*100</f>
        <v>5.376344086021505</v>
      </c>
    </row>
    <row r="38" spans="1:6" ht="23.25" customHeight="1" x14ac:dyDescent="0.15">
      <c r="A38" s="33" t="s">
        <v>41</v>
      </c>
      <c r="B38" s="20">
        <v>-2380.5199999999968</v>
      </c>
      <c r="C38" s="21">
        <v>419778.88</v>
      </c>
      <c r="D38" s="20">
        <f>+C38/$C$40*100</f>
        <v>79.280271161989774</v>
      </c>
      <c r="E38" s="21">
        <v>130</v>
      </c>
      <c r="F38" s="20">
        <f>+E38/$E$40*100</f>
        <v>69.892473118279568</v>
      </c>
    </row>
    <row r="39" spans="1:6" ht="13.5" customHeight="1" x14ac:dyDescent="0.15">
      <c r="A39" s="28" t="s">
        <v>8</v>
      </c>
      <c r="B39" s="23">
        <v>-1803.1400000000003</v>
      </c>
      <c r="C39" s="27">
        <v>91860.21</v>
      </c>
      <c r="D39" s="23">
        <f>+C39/$C$40*100</f>
        <v>17.348901302031503</v>
      </c>
      <c r="E39" s="27">
        <v>46</v>
      </c>
      <c r="F39" s="23">
        <f>+E39/$E$40*100</f>
        <v>24.731182795698924</v>
      </c>
    </row>
    <row r="40" spans="1:6" ht="12" customHeight="1" x14ac:dyDescent="0.15">
      <c r="A40" s="15" t="s">
        <v>5</v>
      </c>
      <c r="B40" s="16">
        <v>-3934.9599999999973</v>
      </c>
      <c r="C40" s="16">
        <v>529487.18999999994</v>
      </c>
      <c r="D40" s="16">
        <f t="shared" ref="D40" si="7">SUM(D37:D39)</f>
        <v>100.00000000000001</v>
      </c>
      <c r="E40" s="16">
        <v>186</v>
      </c>
      <c r="F40" s="16">
        <f t="shared" ref="F40" si="8">SUM(F37:F39)</f>
        <v>100</v>
      </c>
    </row>
    <row r="41" spans="1:6" ht="12" customHeight="1" x14ac:dyDescent="0.15">
      <c r="A41" s="19"/>
      <c r="B41" s="19"/>
      <c r="C41" s="19"/>
      <c r="E41" s="19"/>
    </row>
    <row r="42" spans="1:6" ht="12" customHeight="1" x14ac:dyDescent="0.15">
      <c r="A42" s="3" t="s">
        <v>12</v>
      </c>
    </row>
    <row r="43" spans="1:6" ht="12" customHeight="1" x14ac:dyDescent="0.15">
      <c r="A43" s="4"/>
      <c r="B43" s="5" t="s">
        <v>1</v>
      </c>
      <c r="C43" s="6" t="s">
        <v>25</v>
      </c>
      <c r="D43" s="5" t="s">
        <v>26</v>
      </c>
      <c r="E43" s="6" t="s">
        <v>16</v>
      </c>
      <c r="F43" s="5" t="s">
        <v>16</v>
      </c>
    </row>
    <row r="44" spans="1:6" ht="12" customHeight="1" x14ac:dyDescent="0.15">
      <c r="A44" s="8"/>
      <c r="B44" s="9"/>
      <c r="C44" s="24">
        <v>44651</v>
      </c>
      <c r="D44" s="9" t="s">
        <v>4</v>
      </c>
      <c r="E44" s="24" t="s">
        <v>17</v>
      </c>
      <c r="F44" s="9" t="s">
        <v>18</v>
      </c>
    </row>
    <row r="45" spans="1:6" ht="23.25" customHeight="1" x14ac:dyDescent="0.15">
      <c r="A45" s="33" t="s">
        <v>40</v>
      </c>
      <c r="B45" s="20">
        <v>0</v>
      </c>
      <c r="C45" s="21">
        <v>0</v>
      </c>
      <c r="D45" s="20">
        <f>+C45/$C$48*100</f>
        <v>0</v>
      </c>
      <c r="E45" s="21">
        <v>0</v>
      </c>
      <c r="F45" s="20">
        <f>+E45/$E$48*100</f>
        <v>0</v>
      </c>
    </row>
    <row r="46" spans="1:6" ht="23.25" customHeight="1" x14ac:dyDescent="0.15">
      <c r="A46" s="33" t="s">
        <v>41</v>
      </c>
      <c r="B46" s="20">
        <v>6168.73</v>
      </c>
      <c r="C46" s="21">
        <v>253760.31</v>
      </c>
      <c r="D46" s="20">
        <f>+C46/$C$48*100</f>
        <v>89.372349491103705</v>
      </c>
      <c r="E46" s="21">
        <v>38</v>
      </c>
      <c r="F46" s="20">
        <f>+E46/$E$48*100</f>
        <v>90.476190476190482</v>
      </c>
    </row>
    <row r="47" spans="1:6" ht="13.5" customHeight="1" x14ac:dyDescent="0.15">
      <c r="A47" s="28" t="s">
        <v>8</v>
      </c>
      <c r="B47" s="23">
        <v>1711.5300000000007</v>
      </c>
      <c r="C47" s="27">
        <v>30175.73</v>
      </c>
      <c r="D47" s="23">
        <f>+C47/$C$48*100</f>
        <v>10.6276505088963</v>
      </c>
      <c r="E47" s="27">
        <v>4</v>
      </c>
      <c r="F47" s="23">
        <f>+E47/$E$48*100</f>
        <v>9.5238095238095237</v>
      </c>
    </row>
    <row r="48" spans="1:6" ht="12" customHeight="1" x14ac:dyDescent="0.15">
      <c r="A48" s="15" t="s">
        <v>5</v>
      </c>
      <c r="B48" s="16">
        <v>7880.26</v>
      </c>
      <c r="C48" s="16">
        <v>283936.03999999998</v>
      </c>
      <c r="D48" s="16">
        <f t="shared" ref="D48" si="9">SUM(D45:D47)</f>
        <v>100</v>
      </c>
      <c r="E48" s="16">
        <v>42</v>
      </c>
      <c r="F48" s="16">
        <f t="shared" ref="F48" si="10">SUM(F45:F47)</f>
        <v>100</v>
      </c>
    </row>
    <row r="49" spans="1:6" ht="12" customHeight="1" x14ac:dyDescent="0.15">
      <c r="A49" s="19"/>
      <c r="B49" s="19"/>
      <c r="C49" s="19"/>
      <c r="E49" s="19"/>
    </row>
    <row r="50" spans="1:6" ht="12" customHeight="1" x14ac:dyDescent="0.15">
      <c r="A50" s="3" t="s">
        <v>9</v>
      </c>
    </row>
    <row r="51" spans="1:6" ht="12" customHeight="1" x14ac:dyDescent="0.15">
      <c r="A51" s="4"/>
      <c r="B51" s="5" t="s">
        <v>1</v>
      </c>
      <c r="C51" s="6" t="s">
        <v>25</v>
      </c>
      <c r="D51" s="5" t="s">
        <v>26</v>
      </c>
      <c r="E51" s="6" t="s">
        <v>16</v>
      </c>
      <c r="F51" s="5" t="s">
        <v>16</v>
      </c>
    </row>
    <row r="52" spans="1:6" ht="12" customHeight="1" x14ac:dyDescent="0.15">
      <c r="A52" s="8"/>
      <c r="B52" s="9"/>
      <c r="C52" s="24">
        <v>44651</v>
      </c>
      <c r="D52" s="9" t="s">
        <v>4</v>
      </c>
      <c r="E52" s="24" t="s">
        <v>17</v>
      </c>
      <c r="F52" s="9" t="s">
        <v>18</v>
      </c>
    </row>
    <row r="53" spans="1:6" ht="23.25" customHeight="1" x14ac:dyDescent="0.15">
      <c r="A53" s="33" t="s">
        <v>40</v>
      </c>
      <c r="B53" s="20">
        <v>0</v>
      </c>
      <c r="C53" s="21">
        <v>0</v>
      </c>
      <c r="D53" s="20">
        <f>+C53/$C$56*100</f>
        <v>0</v>
      </c>
      <c r="E53" s="21">
        <v>0</v>
      </c>
      <c r="F53" s="20">
        <f>+E53/$E$56*100</f>
        <v>0</v>
      </c>
    </row>
    <row r="54" spans="1:6" ht="23.25" customHeight="1" x14ac:dyDescent="0.15">
      <c r="A54" s="33" t="s">
        <v>41</v>
      </c>
      <c r="B54" s="20">
        <v>466.3599999999999</v>
      </c>
      <c r="C54" s="21">
        <v>15352.09</v>
      </c>
      <c r="D54" s="20">
        <f>+C54/$C$56*100</f>
        <v>55.847470945079756</v>
      </c>
      <c r="E54" s="21">
        <v>7</v>
      </c>
      <c r="F54" s="20">
        <f>+E54/$E$56*100</f>
        <v>38.888888888888893</v>
      </c>
    </row>
    <row r="55" spans="1:6" ht="13.5" customHeight="1" x14ac:dyDescent="0.15">
      <c r="A55" s="28" t="s">
        <v>8</v>
      </c>
      <c r="B55" s="20">
        <v>241.11</v>
      </c>
      <c r="C55" s="21">
        <v>12137.23</v>
      </c>
      <c r="D55" s="23">
        <f>+C55/$C$56*100</f>
        <v>44.152529054920237</v>
      </c>
      <c r="E55" s="21">
        <v>11</v>
      </c>
      <c r="F55" s="23">
        <f>+E55/$E$56*100</f>
        <v>61.111111111111114</v>
      </c>
    </row>
    <row r="56" spans="1:6" x14ac:dyDescent="0.15">
      <c r="A56" s="15" t="s">
        <v>5</v>
      </c>
      <c r="B56" s="16">
        <v>707.46999999999991</v>
      </c>
      <c r="C56" s="16">
        <v>27489.32</v>
      </c>
      <c r="D56" s="16">
        <f t="shared" ref="D56" si="11">SUM(D53:D55)</f>
        <v>100</v>
      </c>
      <c r="E56" s="16">
        <v>18</v>
      </c>
      <c r="F56" s="16">
        <f t="shared" ref="F56" si="12">SUM(F53:F55)</f>
        <v>100</v>
      </c>
    </row>
    <row r="57" spans="1:6" x14ac:dyDescent="0.15">
      <c r="A57" s="19"/>
      <c r="B57" s="19"/>
      <c r="C57" s="19"/>
      <c r="E57" s="19"/>
    </row>
    <row r="58" spans="1:6" x14ac:dyDescent="0.15">
      <c r="A58" s="3" t="s">
        <v>8</v>
      </c>
    </row>
    <row r="59" spans="1:6" x14ac:dyDescent="0.15">
      <c r="A59" s="4"/>
      <c r="B59" s="5" t="s">
        <v>1</v>
      </c>
      <c r="C59" s="6" t="s">
        <v>25</v>
      </c>
      <c r="D59" s="5" t="s">
        <v>26</v>
      </c>
      <c r="E59" s="6" t="s">
        <v>16</v>
      </c>
      <c r="F59" s="5" t="s">
        <v>16</v>
      </c>
    </row>
    <row r="60" spans="1:6" x14ac:dyDescent="0.15">
      <c r="A60" s="8"/>
      <c r="B60" s="9"/>
      <c r="C60" s="24">
        <v>44651</v>
      </c>
      <c r="D60" s="9" t="s">
        <v>4</v>
      </c>
      <c r="E60" s="24" t="s">
        <v>17</v>
      </c>
      <c r="F60" s="9" t="s">
        <v>18</v>
      </c>
    </row>
    <row r="61" spans="1:6" ht="23.25" customHeight="1" x14ac:dyDescent="0.15">
      <c r="A61" s="33" t="s">
        <v>40</v>
      </c>
      <c r="B61" s="20">
        <v>-4.13</v>
      </c>
      <c r="C61" s="21">
        <v>189.86</v>
      </c>
      <c r="D61" s="20">
        <f>C61/$C$64*100</f>
        <v>0.67842711821769419</v>
      </c>
      <c r="E61" s="21">
        <v>1</v>
      </c>
      <c r="F61" s="20">
        <f>E61/$E$64*100</f>
        <v>3.225806451612903</v>
      </c>
    </row>
    <row r="62" spans="1:6" ht="23.25" customHeight="1" x14ac:dyDescent="0.15">
      <c r="A62" s="33" t="s">
        <v>41</v>
      </c>
      <c r="B62" s="20">
        <v>685.9</v>
      </c>
      <c r="C62" s="21">
        <v>6742.25</v>
      </c>
      <c r="D62" s="20">
        <f>C62/$C$64*100</f>
        <v>24.092095427173962</v>
      </c>
      <c r="E62" s="21">
        <v>9</v>
      </c>
      <c r="F62" s="20">
        <f>E62/$E$64*100</f>
        <v>29.032258064516132</v>
      </c>
    </row>
    <row r="63" spans="1:6" ht="13.5" customHeight="1" x14ac:dyDescent="0.15">
      <c r="A63" s="28" t="s">
        <v>8</v>
      </c>
      <c r="B63" s="23">
        <v>497.27</v>
      </c>
      <c r="C63" s="27">
        <v>21053.21</v>
      </c>
      <c r="D63" s="23">
        <f>C63/$C$64*100</f>
        <v>75.229477454608343</v>
      </c>
      <c r="E63" s="27">
        <v>21</v>
      </c>
      <c r="F63" s="23">
        <f>E63/$E$64*100</f>
        <v>67.741935483870961</v>
      </c>
    </row>
    <row r="64" spans="1:6" x14ac:dyDescent="0.15">
      <c r="A64" s="15" t="s">
        <v>5</v>
      </c>
      <c r="B64" s="16">
        <v>1179.04</v>
      </c>
      <c r="C64" s="16">
        <v>27985.32</v>
      </c>
      <c r="D64" s="16">
        <f t="shared" ref="D64" si="13">SUM(D61:D63)</f>
        <v>100</v>
      </c>
      <c r="E64" s="16">
        <v>31</v>
      </c>
      <c r="F64" s="16">
        <f t="shared" ref="F64" si="14">SUM(F61:F63)</f>
        <v>100</v>
      </c>
    </row>
    <row r="66" spans="1:1" x14ac:dyDescent="0.15">
      <c r="A66" s="3" t="s">
        <v>20</v>
      </c>
    </row>
    <row r="67" spans="1:1" x14ac:dyDescent="0.15">
      <c r="A67" s="1" t="s">
        <v>28</v>
      </c>
    </row>
    <row r="68" spans="1:1" x14ac:dyDescent="0.15">
      <c r="A68" s="1" t="s">
        <v>22</v>
      </c>
    </row>
    <row r="69" spans="1:1" x14ac:dyDescent="0.15">
      <c r="A69" s="1" t="s">
        <v>29</v>
      </c>
    </row>
    <row r="70" spans="1:1" x14ac:dyDescent="0.15">
      <c r="A70" s="1" t="s">
        <v>30</v>
      </c>
    </row>
    <row r="71" spans="1:1" x14ac:dyDescent="0.15">
      <c r="A71" s="1" t="s">
        <v>27</v>
      </c>
    </row>
    <row r="72" spans="1:1" x14ac:dyDescent="0.15">
      <c r="A72" s="1" t="s">
        <v>31</v>
      </c>
    </row>
    <row r="73" spans="1:1" x14ac:dyDescent="0.15">
      <c r="A73" s="1" t="s">
        <v>32</v>
      </c>
    </row>
    <row r="74" spans="1:1" x14ac:dyDescent="0.15">
      <c r="A74" s="1" t="s">
        <v>33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24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B02C-9F36-499E-8ABF-E21E68E3BBBD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42578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10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</row>
    <row r="7" spans="1:12" ht="12.75" x14ac:dyDescent="0.2">
      <c r="A7" s="30" t="s">
        <v>37</v>
      </c>
      <c r="B7" s="29"/>
      <c r="C7" s="29"/>
      <c r="D7" s="32"/>
      <c r="E7" s="29"/>
      <c r="F7" s="29"/>
      <c r="G7" s="29"/>
      <c r="H7" s="29"/>
      <c r="I7" s="29"/>
      <c r="J7" s="29"/>
      <c r="K7" s="29"/>
      <c r="L7" s="29"/>
    </row>
    <row r="8" spans="1:12" ht="10.5" customHeight="1" x14ac:dyDescent="0.15">
      <c r="F8" s="29"/>
      <c r="G8" s="29"/>
      <c r="H8" s="29"/>
      <c r="I8" s="29"/>
      <c r="J8" s="29"/>
      <c r="K8" s="29"/>
      <c r="L8" s="29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34</v>
      </c>
      <c r="C10" s="6" t="s">
        <v>25</v>
      </c>
      <c r="D10" s="5" t="s">
        <v>26</v>
      </c>
      <c r="E10" s="6" t="s">
        <v>16</v>
      </c>
      <c r="F10" s="5" t="s">
        <v>16</v>
      </c>
    </row>
    <row r="11" spans="1:12" ht="12" customHeight="1" x14ac:dyDescent="0.15">
      <c r="A11" s="8"/>
      <c r="B11" s="9" t="s">
        <v>2</v>
      </c>
      <c r="C11" s="24">
        <v>44742</v>
      </c>
      <c r="D11" s="9" t="s">
        <v>4</v>
      </c>
      <c r="E11" s="24" t="s">
        <v>17</v>
      </c>
      <c r="F11" s="9" t="s">
        <v>18</v>
      </c>
    </row>
    <row r="12" spans="1:12" ht="23.25" customHeight="1" x14ac:dyDescent="0.15">
      <c r="A12" s="33" t="s">
        <v>40</v>
      </c>
      <c r="B12" s="20">
        <f t="shared" ref="B12:B14" si="0">+B21+B29+B37+B45+B53+B61</f>
        <v>2068.1199999999994</v>
      </c>
      <c r="C12" s="20">
        <f>+C21+C29+C37+C45+C53+C61</f>
        <v>223314.72</v>
      </c>
      <c r="D12" s="13">
        <f>C12/$C$15*100</f>
        <v>3.923587283275646</v>
      </c>
      <c r="E12" s="20">
        <f>+E21+E29+E37+E45+E53+E61</f>
        <v>71</v>
      </c>
      <c r="F12" s="13">
        <f>E12/$E$15*100</f>
        <v>5.4953560371517032</v>
      </c>
    </row>
    <row r="13" spans="1:12" ht="23.25" customHeight="1" x14ac:dyDescent="0.15">
      <c r="A13" s="33" t="s">
        <v>41</v>
      </c>
      <c r="B13" s="20">
        <f t="shared" si="0"/>
        <v>-14999.370000000006</v>
      </c>
      <c r="C13" s="20">
        <f>+C22+C30+C38+C46+C54+C62</f>
        <v>5069561.5999999996</v>
      </c>
      <c r="D13" s="13">
        <f t="shared" ref="D13:D14" si="1">C13/$C$15*100</f>
        <v>89.071008957862404</v>
      </c>
      <c r="E13" s="20">
        <f>+E22+E30+E38+E46+E54+E62</f>
        <v>975</v>
      </c>
      <c r="F13" s="13">
        <f>E13/$E$15*100</f>
        <v>75.464396284829732</v>
      </c>
    </row>
    <row r="14" spans="1:12" ht="14.25" customHeight="1" x14ac:dyDescent="0.15">
      <c r="A14" s="28" t="s">
        <v>8</v>
      </c>
      <c r="B14" s="23">
        <f t="shared" si="0"/>
        <v>9842.73</v>
      </c>
      <c r="C14" s="23">
        <f>+C23+C31+C39+C47+C55+C63</f>
        <v>398719.25</v>
      </c>
      <c r="D14" s="14">
        <f t="shared" si="1"/>
        <v>7.0054037588619469</v>
      </c>
      <c r="E14" s="23">
        <f>+E23+E31+E39+E47+E55+E63</f>
        <v>246</v>
      </c>
      <c r="F14" s="14">
        <f>E14/$E$15*100</f>
        <v>19.040247678018577</v>
      </c>
    </row>
    <row r="15" spans="1:12" ht="12" customHeight="1" x14ac:dyDescent="0.15">
      <c r="A15" s="15" t="s">
        <v>5</v>
      </c>
      <c r="B15" s="16">
        <f t="shared" ref="B15:F15" si="2">SUM(B12:B14)</f>
        <v>-3088.5200000000077</v>
      </c>
      <c r="C15" s="16">
        <f t="shared" si="2"/>
        <v>5691595.5699999994</v>
      </c>
      <c r="D15" s="16">
        <f t="shared" si="2"/>
        <v>100</v>
      </c>
      <c r="E15" s="16">
        <f t="shared" si="2"/>
        <v>1292</v>
      </c>
      <c r="F15" s="16">
        <f t="shared" si="2"/>
        <v>100.00000000000001</v>
      </c>
    </row>
    <row r="16" spans="1:12" ht="12" customHeight="1" thickBot="1" x14ac:dyDescent="0.2">
      <c r="A16" s="17"/>
      <c r="B16" s="17"/>
      <c r="C16" s="17"/>
      <c r="D16" s="18"/>
      <c r="E16" s="17"/>
      <c r="F16" s="18"/>
    </row>
    <row r="17" spans="1:6" ht="10.5" customHeight="1" x14ac:dyDescent="0.15">
      <c r="A17" s="19"/>
      <c r="B17" s="19"/>
      <c r="C17" s="19"/>
      <c r="E17" s="19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34</v>
      </c>
      <c r="C19" s="6" t="s">
        <v>25</v>
      </c>
      <c r="D19" s="5" t="s">
        <v>26</v>
      </c>
      <c r="E19" s="6" t="s">
        <v>16</v>
      </c>
      <c r="F19" s="5" t="s">
        <v>16</v>
      </c>
    </row>
    <row r="20" spans="1:6" ht="12" customHeight="1" x14ac:dyDescent="0.15">
      <c r="A20" s="8"/>
      <c r="B20" s="9" t="s">
        <v>2</v>
      </c>
      <c r="C20" s="24">
        <v>44742</v>
      </c>
      <c r="D20" s="9" t="s">
        <v>4</v>
      </c>
      <c r="E20" s="24" t="s">
        <v>17</v>
      </c>
      <c r="F20" s="9" t="s">
        <v>18</v>
      </c>
    </row>
    <row r="21" spans="1:6" ht="23.25" customHeight="1" x14ac:dyDescent="0.15">
      <c r="A21" s="33" t="s">
        <v>40</v>
      </c>
      <c r="B21" s="20">
        <v>1470.7999999999993</v>
      </c>
      <c r="C21" s="21">
        <v>199166.04</v>
      </c>
      <c r="D21" s="20">
        <f>C21/$C$24*100</f>
        <v>5.5120169118030198</v>
      </c>
      <c r="E21" s="21">
        <v>55</v>
      </c>
      <c r="F21" s="20">
        <f>E21/$E$24*100</f>
        <v>7.5136612021857925</v>
      </c>
    </row>
    <row r="22" spans="1:6" ht="23.25" customHeight="1" x14ac:dyDescent="0.15">
      <c r="A22" s="33" t="s">
        <v>41</v>
      </c>
      <c r="B22" s="20">
        <v>-6978.6600000000035</v>
      </c>
      <c r="C22" s="21">
        <v>3215647.68</v>
      </c>
      <c r="D22" s="20">
        <f>C22/$C$24*100</f>
        <v>88.994611704686946</v>
      </c>
      <c r="E22" s="21">
        <v>577</v>
      </c>
      <c r="F22" s="20">
        <f>E22/$E$24*100</f>
        <v>78.825136612021865</v>
      </c>
    </row>
    <row r="23" spans="1:6" ht="13.5" customHeight="1" x14ac:dyDescent="0.15">
      <c r="A23" s="28" t="s">
        <v>8</v>
      </c>
      <c r="B23" s="23">
        <v>1484.1000000000004</v>
      </c>
      <c r="C23" s="27">
        <v>198492.32</v>
      </c>
      <c r="D23" s="23">
        <f>C23/$C$24*100</f>
        <v>5.4933713835100448</v>
      </c>
      <c r="E23" s="27">
        <v>100</v>
      </c>
      <c r="F23" s="23">
        <f>E23/$E$24*100</f>
        <v>13.661202185792352</v>
      </c>
    </row>
    <row r="24" spans="1:6" ht="12" customHeight="1" x14ac:dyDescent="0.15">
      <c r="A24" s="15" t="s">
        <v>5</v>
      </c>
      <c r="B24" s="16">
        <v>-4023.7600000000039</v>
      </c>
      <c r="C24" s="16">
        <v>3613306.04</v>
      </c>
      <c r="D24" s="16">
        <f t="shared" ref="D24" si="3">SUM(D21:D23)</f>
        <v>100</v>
      </c>
      <c r="E24" s="16">
        <v>732</v>
      </c>
      <c r="F24" s="16">
        <f t="shared" ref="F24" si="4">SUM(F21:F23)</f>
        <v>100</v>
      </c>
    </row>
    <row r="25" spans="1:6" ht="12" customHeight="1" x14ac:dyDescent="0.15">
      <c r="A25" s="19"/>
      <c r="B25" s="19"/>
      <c r="C25" s="19"/>
      <c r="E25" s="19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2</v>
      </c>
      <c r="C27" s="6" t="s">
        <v>25</v>
      </c>
      <c r="D27" s="5" t="s">
        <v>26</v>
      </c>
      <c r="E27" s="6" t="s">
        <v>16</v>
      </c>
      <c r="F27" s="5" t="s">
        <v>16</v>
      </c>
    </row>
    <row r="28" spans="1:6" ht="12" customHeight="1" x14ac:dyDescent="0.15">
      <c r="A28" s="8"/>
      <c r="B28" s="9"/>
      <c r="C28" s="24">
        <v>44742</v>
      </c>
      <c r="D28" s="9" t="s">
        <v>4</v>
      </c>
      <c r="E28" s="24" t="s">
        <v>17</v>
      </c>
      <c r="F28" s="9" t="s">
        <v>18</v>
      </c>
    </row>
    <row r="29" spans="1:6" ht="23.25" customHeight="1" x14ac:dyDescent="0.15">
      <c r="A29" s="33" t="s">
        <v>40</v>
      </c>
      <c r="B29" s="20">
        <v>-26.739999999999995</v>
      </c>
      <c r="C29" s="21">
        <v>5590.59</v>
      </c>
      <c r="D29" s="20">
        <f>+C29/$C$32*100</f>
        <v>0.45428167911604322</v>
      </c>
      <c r="E29" s="21">
        <v>2</v>
      </c>
      <c r="F29" s="20">
        <f>+E29/$E$32*100</f>
        <v>0.80321285140562237</v>
      </c>
    </row>
    <row r="30" spans="1:6" ht="23.25" customHeight="1" x14ac:dyDescent="0.15">
      <c r="A30" s="33" t="s">
        <v>41</v>
      </c>
      <c r="B30" s="20">
        <v>461.5</v>
      </c>
      <c r="C30" s="21">
        <v>1185527.81</v>
      </c>
      <c r="D30" s="20">
        <f>+C30/$C$32*100</f>
        <v>96.333940454507569</v>
      </c>
      <c r="E30" s="21">
        <v>193</v>
      </c>
      <c r="F30" s="20">
        <f>+E30/$E$32*100</f>
        <v>77.510040160642575</v>
      </c>
    </row>
    <row r="31" spans="1:6" ht="13.5" customHeight="1" x14ac:dyDescent="0.15">
      <c r="A31" s="28" t="s">
        <v>8</v>
      </c>
      <c r="B31" s="23">
        <v>300.62</v>
      </c>
      <c r="C31" s="27">
        <v>39525.550000000003</v>
      </c>
      <c r="D31" s="23">
        <f>+C31/$C$32*100</f>
        <v>3.2117778663763792</v>
      </c>
      <c r="E31" s="27">
        <v>54</v>
      </c>
      <c r="F31" s="23">
        <f>+E31/$E$32*100</f>
        <v>21.686746987951807</v>
      </c>
    </row>
    <row r="32" spans="1:6" ht="12" customHeight="1" x14ac:dyDescent="0.15">
      <c r="A32" s="15" t="s">
        <v>5</v>
      </c>
      <c r="B32" s="16">
        <v>735.38</v>
      </c>
      <c r="C32" s="16">
        <v>1230643.9500000002</v>
      </c>
      <c r="D32" s="16">
        <f t="shared" ref="D32" si="5">SUM(D29:D31)</f>
        <v>99.999999999999986</v>
      </c>
      <c r="E32" s="16">
        <v>249</v>
      </c>
      <c r="F32" s="16">
        <f t="shared" ref="F32" si="6">SUM(F29:F31)</f>
        <v>100</v>
      </c>
    </row>
    <row r="33" spans="1:6" ht="12" customHeight="1" x14ac:dyDescent="0.15">
      <c r="A33" s="19"/>
      <c r="B33" s="19"/>
      <c r="C33" s="19"/>
      <c r="E33" s="19"/>
    </row>
    <row r="34" spans="1:6" ht="12" customHeight="1" x14ac:dyDescent="0.15">
      <c r="A34" s="3" t="s">
        <v>11</v>
      </c>
    </row>
    <row r="35" spans="1:6" ht="12" customHeight="1" x14ac:dyDescent="0.15">
      <c r="A35" s="4"/>
      <c r="B35" s="5" t="s">
        <v>2</v>
      </c>
      <c r="C35" s="6" t="s">
        <v>25</v>
      </c>
      <c r="D35" s="5" t="s">
        <v>26</v>
      </c>
      <c r="E35" s="6" t="s">
        <v>16</v>
      </c>
      <c r="F35" s="5" t="s">
        <v>16</v>
      </c>
    </row>
    <row r="36" spans="1:6" ht="12" customHeight="1" x14ac:dyDescent="0.15">
      <c r="A36" s="8"/>
      <c r="B36" s="9"/>
      <c r="C36" s="24">
        <v>44742</v>
      </c>
      <c r="D36" s="9" t="s">
        <v>4</v>
      </c>
      <c r="E36" s="24" t="s">
        <v>17</v>
      </c>
      <c r="F36" s="9" t="s">
        <v>18</v>
      </c>
    </row>
    <row r="37" spans="1:6" ht="23.25" customHeight="1" x14ac:dyDescent="0.15">
      <c r="A37" s="33" t="s">
        <v>40</v>
      </c>
      <c r="B37" s="20">
        <v>112.8900000000001</v>
      </c>
      <c r="C37" s="21">
        <v>17155.169999999998</v>
      </c>
      <c r="D37" s="20">
        <f>+C37/$C$40*100</f>
        <v>3.5256896713976751</v>
      </c>
      <c r="E37" s="21">
        <v>11</v>
      </c>
      <c r="F37" s="20">
        <f>+E37/$E$40*100</f>
        <v>5.1886792452830193</v>
      </c>
    </row>
    <row r="38" spans="1:6" ht="23.25" customHeight="1" x14ac:dyDescent="0.15">
      <c r="A38" s="33" t="s">
        <v>41</v>
      </c>
      <c r="B38" s="20">
        <v>-5748.3700000000026</v>
      </c>
      <c r="C38" s="21">
        <v>383448.29</v>
      </c>
      <c r="D38" s="20">
        <f>+C38/$C$40*100</f>
        <v>78.805379111259199</v>
      </c>
      <c r="E38" s="21">
        <v>148</v>
      </c>
      <c r="F38" s="20">
        <f>+E38/$E$40*100</f>
        <v>69.811320754716974</v>
      </c>
    </row>
    <row r="39" spans="1:6" ht="13.5" customHeight="1" x14ac:dyDescent="0.15">
      <c r="A39" s="28" t="s">
        <v>8</v>
      </c>
      <c r="B39" s="23">
        <v>-2151.33</v>
      </c>
      <c r="C39" s="27">
        <v>85972.83</v>
      </c>
      <c r="D39" s="23">
        <f>+C39/$C$40*100</f>
        <v>17.668931217343122</v>
      </c>
      <c r="E39" s="27">
        <v>53</v>
      </c>
      <c r="F39" s="23">
        <f>+E39/$E$40*100</f>
        <v>25</v>
      </c>
    </row>
    <row r="40" spans="1:6" ht="12" customHeight="1" x14ac:dyDescent="0.15">
      <c r="A40" s="15" t="s">
        <v>5</v>
      </c>
      <c r="B40" s="16">
        <v>-7786.8100000000022</v>
      </c>
      <c r="C40" s="16">
        <v>486576.29</v>
      </c>
      <c r="D40" s="16">
        <f t="shared" ref="D40" si="7">SUM(D37:D39)</f>
        <v>100</v>
      </c>
      <c r="E40" s="16">
        <v>212</v>
      </c>
      <c r="F40" s="16">
        <f t="shared" ref="F40" si="8">SUM(F37:F39)</f>
        <v>100</v>
      </c>
    </row>
    <row r="41" spans="1:6" ht="12" customHeight="1" x14ac:dyDescent="0.15">
      <c r="A41" s="19"/>
      <c r="B41" s="19"/>
      <c r="C41" s="19"/>
      <c r="E41" s="19"/>
    </row>
    <row r="42" spans="1:6" ht="12" customHeight="1" x14ac:dyDescent="0.15">
      <c r="A42" s="3" t="s">
        <v>12</v>
      </c>
    </row>
    <row r="43" spans="1:6" ht="12" customHeight="1" x14ac:dyDescent="0.15">
      <c r="A43" s="4"/>
      <c r="B43" s="5" t="s">
        <v>2</v>
      </c>
      <c r="C43" s="6" t="s">
        <v>25</v>
      </c>
      <c r="D43" s="5" t="s">
        <v>26</v>
      </c>
      <c r="E43" s="6" t="s">
        <v>16</v>
      </c>
      <c r="F43" s="5" t="s">
        <v>16</v>
      </c>
    </row>
    <row r="44" spans="1:6" ht="12" customHeight="1" x14ac:dyDescent="0.15">
      <c r="A44" s="8"/>
      <c r="B44" s="9"/>
      <c r="C44" s="24">
        <v>44742</v>
      </c>
      <c r="D44" s="9" t="s">
        <v>4</v>
      </c>
      <c r="E44" s="24" t="s">
        <v>17</v>
      </c>
      <c r="F44" s="9" t="s">
        <v>18</v>
      </c>
    </row>
    <row r="45" spans="1:6" ht="23.25" customHeight="1" x14ac:dyDescent="0.15">
      <c r="A45" s="33" t="s">
        <v>40</v>
      </c>
      <c r="B45" s="20">
        <v>0</v>
      </c>
      <c r="C45" s="21">
        <v>0</v>
      </c>
      <c r="D45" s="20">
        <f>+C45/$C$48*100</f>
        <v>0</v>
      </c>
      <c r="E45" s="21">
        <v>0</v>
      </c>
      <c r="F45" s="20">
        <f>+E45/$E$48*100</f>
        <v>0</v>
      </c>
    </row>
    <row r="46" spans="1:6" ht="23.25" customHeight="1" x14ac:dyDescent="0.15">
      <c r="A46" s="33" t="s">
        <v>41</v>
      </c>
      <c r="B46" s="20">
        <v>-6671.68</v>
      </c>
      <c r="C46" s="21">
        <v>259314.51</v>
      </c>
      <c r="D46" s="20">
        <f>+C46/$C$48*100</f>
        <v>88.242022242891409</v>
      </c>
      <c r="E46" s="21">
        <v>40</v>
      </c>
      <c r="F46" s="20">
        <f>+E46/$E$48*100</f>
        <v>86.956521739130437</v>
      </c>
    </row>
    <row r="47" spans="1:6" ht="13.5" customHeight="1" x14ac:dyDescent="0.15">
      <c r="A47" s="28" t="s">
        <v>8</v>
      </c>
      <c r="B47" s="23">
        <v>3324.1299999999992</v>
      </c>
      <c r="C47" s="27">
        <v>34552.86</v>
      </c>
      <c r="D47" s="23">
        <f>+C47/$C$48*100</f>
        <v>11.75797775710859</v>
      </c>
      <c r="E47" s="27">
        <v>6</v>
      </c>
      <c r="F47" s="23">
        <f>+E47/$E$48*100</f>
        <v>13.043478260869565</v>
      </c>
    </row>
    <row r="48" spans="1:6" ht="12" customHeight="1" x14ac:dyDescent="0.15">
      <c r="A48" s="15" t="s">
        <v>5</v>
      </c>
      <c r="B48" s="16">
        <v>-3347.5500000000011</v>
      </c>
      <c r="C48" s="16">
        <v>293867.37</v>
      </c>
      <c r="D48" s="16">
        <f t="shared" ref="D48" si="9">SUM(D45:D47)</f>
        <v>100</v>
      </c>
      <c r="E48" s="16">
        <v>46</v>
      </c>
      <c r="F48" s="16">
        <f t="shared" ref="F48" si="10">SUM(F45:F47)</f>
        <v>100</v>
      </c>
    </row>
    <row r="49" spans="1:6" ht="12" customHeight="1" x14ac:dyDescent="0.15">
      <c r="A49" s="19"/>
      <c r="B49" s="19"/>
      <c r="C49" s="19"/>
      <c r="E49" s="19"/>
    </row>
    <row r="50" spans="1:6" ht="12" customHeight="1" x14ac:dyDescent="0.15">
      <c r="A50" s="3" t="s">
        <v>9</v>
      </c>
    </row>
    <row r="51" spans="1:6" ht="12" customHeight="1" x14ac:dyDescent="0.15">
      <c r="A51" s="4"/>
      <c r="B51" s="5" t="s">
        <v>2</v>
      </c>
      <c r="C51" s="6" t="s">
        <v>25</v>
      </c>
      <c r="D51" s="5" t="s">
        <v>26</v>
      </c>
      <c r="E51" s="6" t="s">
        <v>16</v>
      </c>
      <c r="F51" s="5" t="s">
        <v>16</v>
      </c>
    </row>
    <row r="52" spans="1:6" ht="12" customHeight="1" x14ac:dyDescent="0.15">
      <c r="A52" s="8"/>
      <c r="B52" s="9"/>
      <c r="C52" s="24">
        <v>44742</v>
      </c>
      <c r="D52" s="9" t="s">
        <v>4</v>
      </c>
      <c r="E52" s="24" t="s">
        <v>17</v>
      </c>
      <c r="F52" s="9" t="s">
        <v>18</v>
      </c>
    </row>
    <row r="53" spans="1:6" ht="23.25" customHeight="1" x14ac:dyDescent="0.15">
      <c r="A53" s="33" t="s">
        <v>40</v>
      </c>
      <c r="B53" s="20">
        <v>0</v>
      </c>
      <c r="C53" s="21">
        <v>0</v>
      </c>
      <c r="D53" s="20">
        <f>+C53/$C$56*100</f>
        <v>0</v>
      </c>
      <c r="E53" s="21">
        <v>0</v>
      </c>
      <c r="F53" s="20">
        <f>+E53/$E$56*100</f>
        <v>0</v>
      </c>
    </row>
    <row r="54" spans="1:6" ht="23.25" customHeight="1" x14ac:dyDescent="0.15">
      <c r="A54" s="33" t="s">
        <v>41</v>
      </c>
      <c r="B54" s="20">
        <v>3651.2900000000004</v>
      </c>
      <c r="C54" s="21">
        <v>18558.52</v>
      </c>
      <c r="D54" s="20">
        <f>+C54/$C$56*100</f>
        <v>50.370111422903562</v>
      </c>
      <c r="E54" s="21">
        <v>7</v>
      </c>
      <c r="F54" s="20">
        <f>+E54/$E$56*100</f>
        <v>36.84210526315789</v>
      </c>
    </row>
    <row r="55" spans="1:6" ht="13.5" customHeight="1" x14ac:dyDescent="0.15">
      <c r="A55" s="28" t="s">
        <v>8</v>
      </c>
      <c r="B55" s="20">
        <v>6072.59</v>
      </c>
      <c r="C55" s="21">
        <v>18285.79</v>
      </c>
      <c r="D55" s="23">
        <f>+C55/$C$56*100</f>
        <v>49.629888577096445</v>
      </c>
      <c r="E55" s="21">
        <v>12</v>
      </c>
      <c r="F55" s="23">
        <f>+E55/$E$56*100</f>
        <v>63.157894736842103</v>
      </c>
    </row>
    <row r="56" spans="1:6" x14ac:dyDescent="0.15">
      <c r="A56" s="15" t="s">
        <v>5</v>
      </c>
      <c r="B56" s="16">
        <v>9723.880000000001</v>
      </c>
      <c r="C56" s="16">
        <v>36844.31</v>
      </c>
      <c r="D56" s="16">
        <f t="shared" ref="D56" si="11">SUM(D53:D55)</f>
        <v>100</v>
      </c>
      <c r="E56" s="16">
        <v>19</v>
      </c>
      <c r="F56" s="16">
        <f t="shared" ref="F56" si="12">SUM(F53:F55)</f>
        <v>100</v>
      </c>
    </row>
    <row r="57" spans="1:6" x14ac:dyDescent="0.15">
      <c r="A57" s="19"/>
      <c r="B57" s="19"/>
      <c r="C57" s="19"/>
      <c r="E57" s="19"/>
    </row>
    <row r="58" spans="1:6" x14ac:dyDescent="0.15">
      <c r="A58" s="3" t="s">
        <v>8</v>
      </c>
    </row>
    <row r="59" spans="1:6" x14ac:dyDescent="0.15">
      <c r="A59" s="4"/>
      <c r="B59" s="5" t="s">
        <v>2</v>
      </c>
      <c r="C59" s="6" t="s">
        <v>25</v>
      </c>
      <c r="D59" s="5" t="s">
        <v>26</v>
      </c>
      <c r="E59" s="6" t="s">
        <v>16</v>
      </c>
      <c r="F59" s="5" t="s">
        <v>16</v>
      </c>
    </row>
    <row r="60" spans="1:6" x14ac:dyDescent="0.15">
      <c r="A60" s="8"/>
      <c r="B60" s="9"/>
      <c r="C60" s="24">
        <v>44742</v>
      </c>
      <c r="D60" s="9" t="s">
        <v>4</v>
      </c>
      <c r="E60" s="24" t="s">
        <v>17</v>
      </c>
      <c r="F60" s="9" t="s">
        <v>18</v>
      </c>
    </row>
    <row r="61" spans="1:6" ht="23.25" customHeight="1" x14ac:dyDescent="0.15">
      <c r="A61" s="33" t="s">
        <v>40</v>
      </c>
      <c r="B61" s="20">
        <v>511.17</v>
      </c>
      <c r="C61" s="21">
        <v>1402.92</v>
      </c>
      <c r="D61" s="20">
        <f>C61/$C$64*100</f>
        <v>4.621312415568946</v>
      </c>
      <c r="E61" s="21">
        <v>3</v>
      </c>
      <c r="F61" s="20">
        <f>E61/$E$64*100</f>
        <v>8.8235294117647065</v>
      </c>
    </row>
    <row r="62" spans="1:6" ht="23.25" customHeight="1" x14ac:dyDescent="0.15">
      <c r="A62" s="33" t="s">
        <v>41</v>
      </c>
      <c r="B62" s="20">
        <v>286.55</v>
      </c>
      <c r="C62" s="21">
        <v>7064.79</v>
      </c>
      <c r="D62" s="20">
        <f>C62/$C$64*100</f>
        <v>23.271891298425665</v>
      </c>
      <c r="E62" s="21">
        <v>10</v>
      </c>
      <c r="F62" s="20">
        <f>E62/$E$64*100</f>
        <v>29.411764705882355</v>
      </c>
    </row>
    <row r="63" spans="1:6" ht="13.5" customHeight="1" x14ac:dyDescent="0.15">
      <c r="A63" s="28" t="s">
        <v>8</v>
      </c>
      <c r="B63" s="23">
        <v>812.61999999999989</v>
      </c>
      <c r="C63" s="27">
        <v>21889.9</v>
      </c>
      <c r="D63" s="23">
        <f>C63/$C$64*100</f>
        <v>72.106796286005391</v>
      </c>
      <c r="E63" s="27">
        <v>21</v>
      </c>
      <c r="F63" s="23">
        <f>E63/$E$64*100</f>
        <v>61.764705882352942</v>
      </c>
    </row>
    <row r="64" spans="1:6" x14ac:dyDescent="0.15">
      <c r="A64" s="15" t="s">
        <v>5</v>
      </c>
      <c r="B64" s="16">
        <v>1610.34</v>
      </c>
      <c r="C64" s="16">
        <v>30357.61</v>
      </c>
      <c r="D64" s="16">
        <f t="shared" ref="D64" si="13">SUM(D61:D63)</f>
        <v>100</v>
      </c>
      <c r="E64" s="16">
        <v>34</v>
      </c>
      <c r="F64" s="16">
        <f t="shared" ref="F64" si="14">SUM(F61:F63)</f>
        <v>100</v>
      </c>
    </row>
    <row r="66" spans="1:1" x14ac:dyDescent="0.15">
      <c r="A66" s="3" t="s">
        <v>20</v>
      </c>
    </row>
    <row r="67" spans="1:1" x14ac:dyDescent="0.15">
      <c r="A67" s="1" t="s">
        <v>28</v>
      </c>
    </row>
    <row r="68" spans="1:1" x14ac:dyDescent="0.15">
      <c r="A68" s="1" t="s">
        <v>22</v>
      </c>
    </row>
    <row r="69" spans="1:1" x14ac:dyDescent="0.15">
      <c r="A69" s="1" t="s">
        <v>29</v>
      </c>
    </row>
    <row r="70" spans="1:1" x14ac:dyDescent="0.15">
      <c r="A70" s="1" t="s">
        <v>30</v>
      </c>
    </row>
    <row r="71" spans="1:1" x14ac:dyDescent="0.15">
      <c r="A71" s="1" t="s">
        <v>27</v>
      </c>
    </row>
    <row r="72" spans="1:1" x14ac:dyDescent="0.15">
      <c r="A72" s="1" t="s">
        <v>31</v>
      </c>
    </row>
    <row r="73" spans="1:1" x14ac:dyDescent="0.15">
      <c r="A73" s="1" t="s">
        <v>32</v>
      </c>
    </row>
    <row r="74" spans="1:1" x14ac:dyDescent="0.15">
      <c r="A74" s="1" t="s">
        <v>33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24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E45-30E8-4919-B8B3-9B607F3D6421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10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30" t="s">
        <v>38</v>
      </c>
      <c r="B7" s="31"/>
      <c r="C7" s="29"/>
      <c r="D7" s="32"/>
      <c r="E7" s="29"/>
      <c r="F7" s="29"/>
      <c r="G7" s="29"/>
      <c r="H7" s="29"/>
      <c r="I7" s="29"/>
      <c r="J7" s="29"/>
      <c r="K7" s="29"/>
      <c r="L7" s="29"/>
    </row>
    <row r="8" spans="1:12" ht="10.5" customHeight="1" x14ac:dyDescent="0.15">
      <c r="B8" s="29"/>
      <c r="F8" s="29"/>
      <c r="G8" s="29"/>
      <c r="H8" s="29"/>
      <c r="I8" s="29"/>
      <c r="J8" s="29"/>
      <c r="K8" s="29"/>
      <c r="L8" s="29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34</v>
      </c>
      <c r="C10" s="6" t="s">
        <v>25</v>
      </c>
      <c r="D10" s="5" t="s">
        <v>26</v>
      </c>
      <c r="E10" s="6" t="s">
        <v>16</v>
      </c>
      <c r="F10" s="5" t="s">
        <v>16</v>
      </c>
    </row>
    <row r="11" spans="1:12" ht="12" customHeight="1" x14ac:dyDescent="0.15">
      <c r="A11" s="8"/>
      <c r="B11" s="9" t="s">
        <v>14</v>
      </c>
      <c r="C11" s="24">
        <v>44834</v>
      </c>
      <c r="D11" s="9" t="s">
        <v>4</v>
      </c>
      <c r="E11" s="24" t="s">
        <v>17</v>
      </c>
      <c r="F11" s="9" t="s">
        <v>18</v>
      </c>
    </row>
    <row r="12" spans="1:12" ht="23.25" customHeight="1" x14ac:dyDescent="0.15">
      <c r="A12" s="33" t="s">
        <v>40</v>
      </c>
      <c r="B12" s="20">
        <f t="shared" ref="B12:B14" si="0">+B21+B29+B37+B45+B53+B61</f>
        <v>7484.07</v>
      </c>
      <c r="C12" s="20">
        <f>+C21+C29+C37+C45+C53+C61</f>
        <v>230859.36</v>
      </c>
      <c r="D12" s="13">
        <f>C12/$C$15*100</f>
        <v>4.1009289335005761</v>
      </c>
      <c r="E12" s="20">
        <f>+E21+E29+E37+E45+E53+E61</f>
        <v>76</v>
      </c>
      <c r="F12" s="13">
        <f>E12/$E$15*100</f>
        <v>5.8551617873651773</v>
      </c>
    </row>
    <row r="13" spans="1:12" ht="23.25" customHeight="1" x14ac:dyDescent="0.15">
      <c r="A13" s="33" t="s">
        <v>41</v>
      </c>
      <c r="B13" s="20">
        <f t="shared" si="0"/>
        <v>4719.8500000000031</v>
      </c>
      <c r="C13" s="20">
        <f>+C22+C30+C38+C46+C54+C62</f>
        <v>5070205.4000000004</v>
      </c>
      <c r="D13" s="13">
        <f t="shared" ref="D13:D14" si="1">C13/$C$15*100</f>
        <v>90.065882638030629</v>
      </c>
      <c r="E13" s="20">
        <f>+E22+E30+E38+E46+E54+E62</f>
        <v>992</v>
      </c>
      <c r="F13" s="13">
        <f>E13/$E$15*100</f>
        <v>76.425269645608623</v>
      </c>
    </row>
    <row r="14" spans="1:12" ht="14.25" customHeight="1" x14ac:dyDescent="0.15">
      <c r="A14" s="28" t="s">
        <v>8</v>
      </c>
      <c r="B14" s="23">
        <f t="shared" si="0"/>
        <v>-4759.26</v>
      </c>
      <c r="C14" s="23">
        <f>+C23+C31+C39+C47+C55+C63</f>
        <v>328375.88000000006</v>
      </c>
      <c r="D14" s="14">
        <f t="shared" si="1"/>
        <v>5.8331884284688007</v>
      </c>
      <c r="E14" s="23">
        <f>+E23+E31+E39+E47+E55+E63</f>
        <v>230</v>
      </c>
      <c r="F14" s="14">
        <f>E14/$E$15*100</f>
        <v>17.719568567026194</v>
      </c>
    </row>
    <row r="15" spans="1:12" ht="12" customHeight="1" x14ac:dyDescent="0.15">
      <c r="A15" s="15" t="s">
        <v>5</v>
      </c>
      <c r="B15" s="16">
        <f>SUM(B12:B14)</f>
        <v>7444.6600000000017</v>
      </c>
      <c r="C15" s="16">
        <f t="shared" ref="C15:F15" si="2">SUM(C12:C14)</f>
        <v>5629440.6400000006</v>
      </c>
      <c r="D15" s="16">
        <f t="shared" si="2"/>
        <v>100.00000000000001</v>
      </c>
      <c r="E15" s="16">
        <f t="shared" si="2"/>
        <v>1298</v>
      </c>
      <c r="F15" s="16">
        <f t="shared" si="2"/>
        <v>100</v>
      </c>
    </row>
    <row r="16" spans="1:12" ht="12" customHeight="1" thickBot="1" x14ac:dyDescent="0.2">
      <c r="A16" s="17"/>
      <c r="B16" s="17"/>
      <c r="C16" s="17"/>
      <c r="D16" s="18"/>
      <c r="E16" s="17"/>
      <c r="F16" s="18"/>
    </row>
    <row r="17" spans="1:6" ht="10.5" customHeight="1" x14ac:dyDescent="0.15">
      <c r="A17" s="19"/>
      <c r="B17" s="19"/>
      <c r="C17" s="19"/>
      <c r="E17" s="19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34</v>
      </c>
      <c r="C19" s="6" t="s">
        <v>25</v>
      </c>
      <c r="D19" s="5" t="s">
        <v>26</v>
      </c>
      <c r="E19" s="6" t="s">
        <v>16</v>
      </c>
      <c r="F19" s="5" t="s">
        <v>16</v>
      </c>
    </row>
    <row r="20" spans="1:6" ht="12" customHeight="1" x14ac:dyDescent="0.15">
      <c r="A20" s="8"/>
      <c r="B20" s="9" t="s">
        <v>14</v>
      </c>
      <c r="C20" s="24">
        <v>44834</v>
      </c>
      <c r="D20" s="9" t="s">
        <v>4</v>
      </c>
      <c r="E20" s="24" t="s">
        <v>17</v>
      </c>
      <c r="F20" s="9" t="s">
        <v>18</v>
      </c>
    </row>
    <row r="21" spans="1:6" ht="23.25" customHeight="1" x14ac:dyDescent="0.15">
      <c r="A21" s="33" t="s">
        <v>40</v>
      </c>
      <c r="B21" s="20">
        <v>6259.0599999999995</v>
      </c>
      <c r="C21" s="21">
        <v>205842.53</v>
      </c>
      <c r="D21" s="20">
        <f>C21/$C$24*100</f>
        <v>5.7802427250892334</v>
      </c>
      <c r="E21" s="21">
        <v>59</v>
      </c>
      <c r="F21" s="20">
        <f>E21/$E$24*100</f>
        <v>7.9945799457994582</v>
      </c>
    </row>
    <row r="22" spans="1:6" ht="23.25" customHeight="1" x14ac:dyDescent="0.15">
      <c r="A22" s="33" t="s">
        <v>41</v>
      </c>
      <c r="B22" s="20">
        <v>-7191.5699999999924</v>
      </c>
      <c r="C22" s="21">
        <v>3171834.93</v>
      </c>
      <c r="D22" s="20">
        <f>C22/$C$24*100</f>
        <v>89.067967534777281</v>
      </c>
      <c r="E22" s="21">
        <v>581</v>
      </c>
      <c r="F22" s="20">
        <f>E22/$E$24*100</f>
        <v>78.726287262872631</v>
      </c>
    </row>
    <row r="23" spans="1:6" ht="13.5" customHeight="1" x14ac:dyDescent="0.15">
      <c r="A23" s="28" t="s">
        <v>8</v>
      </c>
      <c r="B23" s="23">
        <v>1399.08</v>
      </c>
      <c r="C23" s="27">
        <v>183462.44</v>
      </c>
      <c r="D23" s="23">
        <f>C23/$C$24*100</f>
        <v>5.1517897401334896</v>
      </c>
      <c r="E23" s="27">
        <v>98</v>
      </c>
      <c r="F23" s="23">
        <f>E23/$E$24*100</f>
        <v>13.279132791327914</v>
      </c>
    </row>
    <row r="24" spans="1:6" ht="12" customHeight="1" x14ac:dyDescent="0.15">
      <c r="A24" s="15" t="s">
        <v>5</v>
      </c>
      <c r="B24" s="16">
        <v>466.57000000000698</v>
      </c>
      <c r="C24" s="16">
        <v>3561139.9</v>
      </c>
      <c r="D24" s="16">
        <f t="shared" ref="D24" si="3">SUM(D21:D23)</f>
        <v>100.00000000000001</v>
      </c>
      <c r="E24" s="16">
        <v>738</v>
      </c>
      <c r="F24" s="16">
        <f t="shared" ref="F24" si="4">SUM(F21:F23)</f>
        <v>100</v>
      </c>
    </row>
    <row r="25" spans="1:6" ht="12" customHeight="1" x14ac:dyDescent="0.15">
      <c r="A25" s="19"/>
      <c r="B25" s="19"/>
      <c r="C25" s="19"/>
      <c r="E25" s="19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14</v>
      </c>
      <c r="C27" s="6" t="s">
        <v>25</v>
      </c>
      <c r="D27" s="5" t="s">
        <v>26</v>
      </c>
      <c r="E27" s="6" t="s">
        <v>16</v>
      </c>
      <c r="F27" s="5" t="s">
        <v>16</v>
      </c>
    </row>
    <row r="28" spans="1:6" ht="12" customHeight="1" x14ac:dyDescent="0.15">
      <c r="A28" s="8"/>
      <c r="B28" s="9"/>
      <c r="C28" s="24">
        <v>44834</v>
      </c>
      <c r="D28" s="9" t="s">
        <v>4</v>
      </c>
      <c r="E28" s="24" t="s">
        <v>17</v>
      </c>
      <c r="F28" s="9" t="s">
        <v>18</v>
      </c>
    </row>
    <row r="29" spans="1:6" ht="23.25" customHeight="1" x14ac:dyDescent="0.15">
      <c r="A29" s="33" t="s">
        <v>40</v>
      </c>
      <c r="B29" s="20">
        <v>-41</v>
      </c>
      <c r="C29" s="21">
        <v>5625.5</v>
      </c>
      <c r="D29" s="20">
        <f>+C29/$C$32*100</f>
        <v>0.46175155617374519</v>
      </c>
      <c r="E29" s="21">
        <v>2</v>
      </c>
      <c r="F29" s="20">
        <f>+E29/$E$32*100</f>
        <v>0.8</v>
      </c>
    </row>
    <row r="30" spans="1:6" ht="23.25" customHeight="1" x14ac:dyDescent="0.15">
      <c r="A30" s="33" t="s">
        <v>41</v>
      </c>
      <c r="B30" s="20">
        <v>-624.40000000000146</v>
      </c>
      <c r="C30" s="21">
        <v>1185813.42</v>
      </c>
      <c r="D30" s="20">
        <f>+C30/$C$32*100</f>
        <v>97.333782244549084</v>
      </c>
      <c r="E30" s="21">
        <v>197</v>
      </c>
      <c r="F30" s="20">
        <f>+E30/$E$32*100</f>
        <v>78.8</v>
      </c>
    </row>
    <row r="31" spans="1:6" ht="13.5" customHeight="1" x14ac:dyDescent="0.15">
      <c r="A31" s="28" t="s">
        <v>8</v>
      </c>
      <c r="B31" s="23">
        <v>985.43999999999994</v>
      </c>
      <c r="C31" s="27">
        <v>26856.92</v>
      </c>
      <c r="D31" s="23">
        <f>+C31/$C$32*100</f>
        <v>2.2044661992771806</v>
      </c>
      <c r="E31" s="27">
        <v>51</v>
      </c>
      <c r="F31" s="23">
        <f>+E31/$E$32*100</f>
        <v>20.399999999999999</v>
      </c>
    </row>
    <row r="32" spans="1:6" ht="12" customHeight="1" x14ac:dyDescent="0.15">
      <c r="A32" s="15" t="s">
        <v>5</v>
      </c>
      <c r="B32" s="16">
        <v>320.03999999999849</v>
      </c>
      <c r="C32" s="16">
        <v>1218295.8399999999</v>
      </c>
      <c r="D32" s="16">
        <f t="shared" ref="D32" si="5">SUM(D29:D31)</f>
        <v>100.00000000000001</v>
      </c>
      <c r="E32" s="16">
        <v>250</v>
      </c>
      <c r="F32" s="16">
        <f t="shared" ref="F32" si="6">SUM(F29:F31)</f>
        <v>100</v>
      </c>
    </row>
    <row r="33" spans="1:6" ht="12" customHeight="1" x14ac:dyDescent="0.15">
      <c r="A33" s="19"/>
      <c r="B33" s="19"/>
      <c r="C33" s="19"/>
      <c r="E33" s="19"/>
    </row>
    <row r="34" spans="1:6" ht="12" customHeight="1" x14ac:dyDescent="0.15">
      <c r="A34" s="3" t="s">
        <v>11</v>
      </c>
    </row>
    <row r="35" spans="1:6" ht="12" customHeight="1" x14ac:dyDescent="0.15">
      <c r="A35" s="4"/>
      <c r="B35" s="5" t="s">
        <v>14</v>
      </c>
      <c r="C35" s="6" t="s">
        <v>25</v>
      </c>
      <c r="D35" s="5" t="s">
        <v>26</v>
      </c>
      <c r="E35" s="6" t="s">
        <v>16</v>
      </c>
      <c r="F35" s="5" t="s">
        <v>16</v>
      </c>
    </row>
    <row r="36" spans="1:6" ht="12" customHeight="1" x14ac:dyDescent="0.15">
      <c r="A36" s="8"/>
      <c r="B36" s="9"/>
      <c r="C36" s="24">
        <v>44834</v>
      </c>
      <c r="D36" s="9" t="s">
        <v>4</v>
      </c>
      <c r="E36" s="24" t="s">
        <v>17</v>
      </c>
      <c r="F36" s="9" t="s">
        <v>18</v>
      </c>
    </row>
    <row r="37" spans="1:6" ht="23.25" customHeight="1" x14ac:dyDescent="0.15">
      <c r="A37" s="33" t="s">
        <v>40</v>
      </c>
      <c r="B37" s="20">
        <v>1266.01</v>
      </c>
      <c r="C37" s="21">
        <v>17894.97</v>
      </c>
      <c r="D37" s="20">
        <f>+C37/$C$40*100</f>
        <v>3.6941460743568131</v>
      </c>
      <c r="E37" s="21">
        <v>12</v>
      </c>
      <c r="F37" s="20">
        <f>+E37/$E$40*100</f>
        <v>5.7142857142857144</v>
      </c>
    </row>
    <row r="38" spans="1:6" ht="23.25" customHeight="1" x14ac:dyDescent="0.15">
      <c r="A38" s="33" t="s">
        <v>41</v>
      </c>
      <c r="B38" s="20">
        <v>7075.5299999999988</v>
      </c>
      <c r="C38" s="21">
        <v>400108.26</v>
      </c>
      <c r="D38" s="20">
        <f>+C38/$C$40*100</f>
        <v>82.596302647991877</v>
      </c>
      <c r="E38" s="21">
        <v>155</v>
      </c>
      <c r="F38" s="20">
        <f>+E38/$E$40*100</f>
        <v>73.80952380952381</v>
      </c>
    </row>
    <row r="39" spans="1:6" ht="13.5" customHeight="1" x14ac:dyDescent="0.15">
      <c r="A39" s="28" t="s">
        <v>8</v>
      </c>
      <c r="B39" s="23">
        <v>-3878.9799999999996</v>
      </c>
      <c r="C39" s="27">
        <v>66411.02</v>
      </c>
      <c r="D39" s="23">
        <f>+C39/$C$40*100</f>
        <v>13.709551277651308</v>
      </c>
      <c r="E39" s="27">
        <v>43</v>
      </c>
      <c r="F39" s="23">
        <f>+E39/$E$40*100</f>
        <v>20.476190476190474</v>
      </c>
    </row>
    <row r="40" spans="1:6" ht="12" customHeight="1" x14ac:dyDescent="0.15">
      <c r="A40" s="15" t="s">
        <v>5</v>
      </c>
      <c r="B40" s="16">
        <v>4462.5599999999995</v>
      </c>
      <c r="C40" s="16">
        <v>484414.25</v>
      </c>
      <c r="D40" s="16">
        <f t="shared" ref="D40" si="7">SUM(D37:D39)</f>
        <v>100</v>
      </c>
      <c r="E40" s="16">
        <v>210</v>
      </c>
      <c r="F40" s="16">
        <f t="shared" ref="F40" si="8">SUM(F37:F39)</f>
        <v>100</v>
      </c>
    </row>
    <row r="41" spans="1:6" ht="12" customHeight="1" x14ac:dyDescent="0.15">
      <c r="A41" s="19"/>
      <c r="B41" s="19"/>
      <c r="C41" s="19"/>
      <c r="E41" s="19"/>
    </row>
    <row r="42" spans="1:6" ht="12" customHeight="1" x14ac:dyDescent="0.15">
      <c r="A42" s="3" t="s">
        <v>12</v>
      </c>
    </row>
    <row r="43" spans="1:6" ht="12" customHeight="1" x14ac:dyDescent="0.15">
      <c r="A43" s="4"/>
      <c r="B43" s="5" t="s">
        <v>14</v>
      </c>
      <c r="C43" s="6" t="s">
        <v>25</v>
      </c>
      <c r="D43" s="5" t="s">
        <v>26</v>
      </c>
      <c r="E43" s="6" t="s">
        <v>16</v>
      </c>
      <c r="F43" s="5" t="s">
        <v>16</v>
      </c>
    </row>
    <row r="44" spans="1:6" ht="12" customHeight="1" x14ac:dyDescent="0.15">
      <c r="A44" s="8"/>
      <c r="B44" s="9"/>
      <c r="C44" s="24">
        <v>44834</v>
      </c>
      <c r="D44" s="9" t="s">
        <v>4</v>
      </c>
      <c r="E44" s="24" t="s">
        <v>17</v>
      </c>
      <c r="F44" s="9" t="s">
        <v>18</v>
      </c>
    </row>
    <row r="45" spans="1:6" ht="23.25" customHeight="1" x14ac:dyDescent="0.15">
      <c r="A45" s="33" t="s">
        <v>40</v>
      </c>
      <c r="B45" s="20">
        <v>0</v>
      </c>
      <c r="C45" s="21">
        <v>0</v>
      </c>
      <c r="D45" s="20">
        <f>+C45/$C$48*100</f>
        <v>0</v>
      </c>
      <c r="E45" s="21">
        <v>0</v>
      </c>
      <c r="F45" s="20">
        <f>+E45/$E$48*100</f>
        <v>0</v>
      </c>
    </row>
    <row r="46" spans="1:6" ht="23.25" customHeight="1" x14ac:dyDescent="0.15">
      <c r="A46" s="33" t="s">
        <v>41</v>
      </c>
      <c r="B46" s="20">
        <v>4414.1699999999983</v>
      </c>
      <c r="C46" s="21">
        <v>285274.69</v>
      </c>
      <c r="D46" s="20">
        <f>+C46/$C$48*100</f>
        <v>95.124869721051667</v>
      </c>
      <c r="E46" s="21">
        <v>42</v>
      </c>
      <c r="F46" s="20">
        <f>+E46/$E$48*100</f>
        <v>89.361702127659569</v>
      </c>
    </row>
    <row r="47" spans="1:6" ht="13.5" customHeight="1" x14ac:dyDescent="0.15">
      <c r="A47" s="28" t="s">
        <v>8</v>
      </c>
      <c r="B47" s="23">
        <v>635.77</v>
      </c>
      <c r="C47" s="27">
        <v>14620.27</v>
      </c>
      <c r="D47" s="23">
        <f>+C47/$C$48*100</f>
        <v>4.8751302789483359</v>
      </c>
      <c r="E47" s="27">
        <v>5</v>
      </c>
      <c r="F47" s="23">
        <f>+E47/$E$48*100</f>
        <v>10.638297872340425</v>
      </c>
    </row>
    <row r="48" spans="1:6" ht="12" customHeight="1" x14ac:dyDescent="0.15">
      <c r="A48" s="15" t="s">
        <v>5</v>
      </c>
      <c r="B48" s="16">
        <v>5049.9399999999987</v>
      </c>
      <c r="C48" s="16">
        <v>299894.96000000002</v>
      </c>
      <c r="D48" s="16">
        <f t="shared" ref="D48" si="9">SUM(D45:D47)</f>
        <v>100</v>
      </c>
      <c r="E48" s="16">
        <v>47</v>
      </c>
      <c r="F48" s="16">
        <f t="shared" ref="F48" si="10">SUM(F45:F47)</f>
        <v>100</v>
      </c>
    </row>
    <row r="49" spans="1:6" ht="12" customHeight="1" x14ac:dyDescent="0.15">
      <c r="A49" s="19"/>
      <c r="B49" s="19"/>
      <c r="C49" s="19"/>
      <c r="E49" s="19"/>
    </row>
    <row r="50" spans="1:6" ht="12" customHeight="1" x14ac:dyDescent="0.15">
      <c r="A50" s="3" t="s">
        <v>9</v>
      </c>
    </row>
    <row r="51" spans="1:6" ht="12" customHeight="1" x14ac:dyDescent="0.15">
      <c r="A51" s="4"/>
      <c r="B51" s="5" t="s">
        <v>14</v>
      </c>
      <c r="C51" s="6" t="s">
        <v>25</v>
      </c>
      <c r="D51" s="5" t="s">
        <v>26</v>
      </c>
      <c r="E51" s="6" t="s">
        <v>16</v>
      </c>
      <c r="F51" s="5" t="s">
        <v>16</v>
      </c>
    </row>
    <row r="52" spans="1:6" ht="12" customHeight="1" x14ac:dyDescent="0.15">
      <c r="A52" s="8"/>
      <c r="B52" s="9"/>
      <c r="C52" s="24">
        <v>44834</v>
      </c>
      <c r="D52" s="9" t="s">
        <v>4</v>
      </c>
      <c r="E52" s="24" t="s">
        <v>17</v>
      </c>
      <c r="F52" s="9" t="s">
        <v>18</v>
      </c>
    </row>
    <row r="53" spans="1:6" ht="23.25" customHeight="1" x14ac:dyDescent="0.15">
      <c r="A53" s="33" t="s">
        <v>40</v>
      </c>
      <c r="B53" s="20">
        <v>0</v>
      </c>
      <c r="C53" s="21">
        <v>0</v>
      </c>
      <c r="D53" s="20">
        <f>+C53/$C$56*100</f>
        <v>0</v>
      </c>
      <c r="E53" s="21">
        <v>0</v>
      </c>
      <c r="F53" s="20">
        <f>+E53/$E$56*100</f>
        <v>0</v>
      </c>
    </row>
    <row r="54" spans="1:6" ht="23.25" customHeight="1" x14ac:dyDescent="0.15">
      <c r="A54" s="33" t="s">
        <v>41</v>
      </c>
      <c r="B54" s="20">
        <v>1152.8999999999999</v>
      </c>
      <c r="C54" s="21">
        <v>19703.439999999999</v>
      </c>
      <c r="D54" s="20">
        <f>+C54/$C$56*100</f>
        <v>57.246821467587104</v>
      </c>
      <c r="E54" s="21">
        <v>7</v>
      </c>
      <c r="F54" s="20">
        <f>+E54/$E$56*100</f>
        <v>36.84210526315789</v>
      </c>
    </row>
    <row r="55" spans="1:6" ht="13.5" customHeight="1" x14ac:dyDescent="0.15">
      <c r="A55" s="28" t="s">
        <v>8</v>
      </c>
      <c r="B55" s="20">
        <v>-3733.3900000000003</v>
      </c>
      <c r="C55" s="21">
        <v>14714.96</v>
      </c>
      <c r="D55" s="23">
        <f>+C55/$C$56*100</f>
        <v>42.753178532412903</v>
      </c>
      <c r="E55" s="21">
        <v>12</v>
      </c>
      <c r="F55" s="23">
        <f>+E55/$E$56*100</f>
        <v>63.157894736842103</v>
      </c>
    </row>
    <row r="56" spans="1:6" x14ac:dyDescent="0.15">
      <c r="A56" s="15" t="s">
        <v>5</v>
      </c>
      <c r="B56" s="16">
        <v>-2580.4900000000007</v>
      </c>
      <c r="C56" s="16">
        <v>34418.399999999994</v>
      </c>
      <c r="D56" s="16">
        <f t="shared" ref="D56" si="11">SUM(D53:D55)</f>
        <v>100</v>
      </c>
      <c r="E56" s="16">
        <v>19</v>
      </c>
      <c r="F56" s="16">
        <f t="shared" ref="F56" si="12">SUM(F53:F55)</f>
        <v>100</v>
      </c>
    </row>
    <row r="57" spans="1:6" x14ac:dyDescent="0.15">
      <c r="A57" s="19"/>
      <c r="B57" s="19"/>
      <c r="C57" s="19"/>
      <c r="E57" s="19"/>
    </row>
    <row r="58" spans="1:6" x14ac:dyDescent="0.15">
      <c r="A58" s="3" t="s">
        <v>8</v>
      </c>
    </row>
    <row r="59" spans="1:6" x14ac:dyDescent="0.15">
      <c r="A59" s="4"/>
      <c r="B59" s="5" t="s">
        <v>14</v>
      </c>
      <c r="C59" s="6" t="s">
        <v>25</v>
      </c>
      <c r="D59" s="5" t="s">
        <v>26</v>
      </c>
      <c r="E59" s="6" t="s">
        <v>16</v>
      </c>
      <c r="F59" s="5" t="s">
        <v>16</v>
      </c>
    </row>
    <row r="60" spans="1:6" x14ac:dyDescent="0.15">
      <c r="A60" s="8"/>
      <c r="B60" s="9"/>
      <c r="C60" s="24">
        <v>44834</v>
      </c>
      <c r="D60" s="9" t="s">
        <v>4</v>
      </c>
      <c r="E60" s="24" t="s">
        <v>17</v>
      </c>
      <c r="F60" s="9" t="s">
        <v>18</v>
      </c>
    </row>
    <row r="61" spans="1:6" ht="23.25" customHeight="1" x14ac:dyDescent="0.15">
      <c r="A61" s="33" t="s">
        <v>40</v>
      </c>
      <c r="B61" s="20">
        <v>0</v>
      </c>
      <c r="C61" s="21">
        <v>1496.36</v>
      </c>
      <c r="D61" s="20">
        <f>C61/$C$64*100</f>
        <v>4.7841740764625067</v>
      </c>
      <c r="E61" s="21">
        <v>3</v>
      </c>
      <c r="F61" s="20">
        <f>E61/$E$64*100</f>
        <v>8.8235294117647065</v>
      </c>
    </row>
    <row r="62" spans="1:6" ht="23.25" customHeight="1" x14ac:dyDescent="0.15">
      <c r="A62" s="33" t="s">
        <v>41</v>
      </c>
      <c r="B62" s="20">
        <v>-106.78</v>
      </c>
      <c r="C62" s="21">
        <v>7470.66</v>
      </c>
      <c r="D62" s="20">
        <f>C62/$C$64*100</f>
        <v>23.885253485835889</v>
      </c>
      <c r="E62" s="21">
        <v>10</v>
      </c>
      <c r="F62" s="20">
        <f>E62/$E$64*100</f>
        <v>29.411764705882355</v>
      </c>
    </row>
    <row r="63" spans="1:6" ht="13.5" customHeight="1" x14ac:dyDescent="0.15">
      <c r="A63" s="28" t="s">
        <v>8</v>
      </c>
      <c r="B63" s="23">
        <v>-167.18</v>
      </c>
      <c r="C63" s="27">
        <v>22310.27</v>
      </c>
      <c r="D63" s="23">
        <f>C63/$C$64*100</f>
        <v>71.330572437701605</v>
      </c>
      <c r="E63" s="27">
        <v>21</v>
      </c>
      <c r="F63" s="23">
        <f>E63/$E$64*100</f>
        <v>61.764705882352942</v>
      </c>
    </row>
    <row r="64" spans="1:6" x14ac:dyDescent="0.15">
      <c r="A64" s="15" t="s">
        <v>5</v>
      </c>
      <c r="B64" s="16">
        <v>-273.96000000000004</v>
      </c>
      <c r="C64" s="16">
        <v>31277.29</v>
      </c>
      <c r="D64" s="16">
        <f t="shared" ref="D64" si="13">SUM(D61:D63)</f>
        <v>100</v>
      </c>
      <c r="E64" s="16">
        <v>34</v>
      </c>
      <c r="F64" s="16">
        <f t="shared" ref="F64" si="14">SUM(F61:F63)</f>
        <v>100</v>
      </c>
    </row>
    <row r="66" spans="1:1" x14ac:dyDescent="0.15">
      <c r="A66" s="3" t="s">
        <v>20</v>
      </c>
    </row>
    <row r="67" spans="1:1" x14ac:dyDescent="0.15">
      <c r="A67" s="1" t="s">
        <v>28</v>
      </c>
    </row>
    <row r="68" spans="1:1" x14ac:dyDescent="0.15">
      <c r="A68" s="1" t="s">
        <v>22</v>
      </c>
    </row>
    <row r="69" spans="1:1" x14ac:dyDescent="0.15">
      <c r="A69" s="1" t="s">
        <v>29</v>
      </c>
    </row>
    <row r="70" spans="1:1" x14ac:dyDescent="0.15">
      <c r="A70" s="1" t="s">
        <v>30</v>
      </c>
    </row>
    <row r="71" spans="1:1" x14ac:dyDescent="0.15">
      <c r="A71" s="1" t="s">
        <v>27</v>
      </c>
    </row>
    <row r="72" spans="1:1" x14ac:dyDescent="0.15">
      <c r="A72" s="1" t="s">
        <v>31</v>
      </c>
    </row>
    <row r="73" spans="1:1" x14ac:dyDescent="0.15">
      <c r="A73" s="1" t="s">
        <v>32</v>
      </c>
    </row>
    <row r="74" spans="1:1" x14ac:dyDescent="0.15">
      <c r="A74" s="1" t="s">
        <v>33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24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55F9-7322-48BF-9E2C-E11B258A4255}">
  <dimension ref="A1:L78"/>
  <sheetViews>
    <sheetView zoomScaleNormal="100" zoomScaleSheetLayoutView="100" workbookViewId="0">
      <selection activeCell="A8" sqref="A8"/>
    </sheetView>
  </sheetViews>
  <sheetFormatPr defaultColWidth="9.140625" defaultRowHeight="10.5" x14ac:dyDescent="0.15"/>
  <cols>
    <col min="1" max="1" width="36.7109375" style="1" customWidth="1"/>
    <col min="2" max="2" width="11.5703125" style="1" customWidth="1"/>
    <col min="3" max="3" width="14" style="1" customWidth="1"/>
    <col min="4" max="4" width="8.140625" style="1" customWidth="1"/>
    <col min="5" max="5" width="7.140625" style="1" bestFit="1" customWidth="1"/>
    <col min="6" max="6" width="9.85546875" style="1" customWidth="1"/>
    <col min="7" max="16384" width="9.140625" style="1"/>
  </cols>
  <sheetData>
    <row r="1" spans="1:12" ht="10.5" customHeight="1" x14ac:dyDescent="0.15"/>
    <row r="2" spans="1:12" ht="10.5" customHeight="1" x14ac:dyDescent="0.15"/>
    <row r="3" spans="1:12" ht="10.5" customHeight="1" x14ac:dyDescent="0.15">
      <c r="A3" s="2" t="s">
        <v>10</v>
      </c>
    </row>
    <row r="4" spans="1:12" ht="10.5" customHeight="1" x14ac:dyDescent="0.15">
      <c r="A4" s="2"/>
    </row>
    <row r="5" spans="1:12" ht="10.5" customHeight="1" x14ac:dyDescent="0.15">
      <c r="A5" s="2"/>
    </row>
    <row r="6" spans="1:12" ht="10.5" customHeight="1" x14ac:dyDescent="0.15">
      <c r="A6" s="2"/>
      <c r="B6" s="2"/>
    </row>
    <row r="7" spans="1:12" ht="12.75" x14ac:dyDescent="0.2">
      <c r="A7" s="30" t="s">
        <v>39</v>
      </c>
      <c r="B7" s="31"/>
      <c r="C7" s="29"/>
      <c r="D7" s="32"/>
      <c r="E7" s="29"/>
      <c r="F7" s="29"/>
      <c r="G7" s="29"/>
      <c r="H7" s="29"/>
      <c r="I7" s="29"/>
      <c r="J7" s="29"/>
      <c r="K7" s="29"/>
      <c r="L7" s="29"/>
    </row>
    <row r="8" spans="1:12" ht="10.5" customHeight="1" x14ac:dyDescent="0.15">
      <c r="B8" s="29"/>
      <c r="F8" s="29"/>
      <c r="G8" s="29"/>
      <c r="H8" s="29"/>
      <c r="I8" s="29"/>
      <c r="J8" s="29"/>
      <c r="K8" s="29"/>
      <c r="L8" s="29"/>
    </row>
    <row r="9" spans="1:12" ht="12" customHeight="1" x14ac:dyDescent="0.15">
      <c r="A9" s="3" t="s">
        <v>0</v>
      </c>
    </row>
    <row r="10" spans="1:12" ht="12" customHeight="1" x14ac:dyDescent="0.15">
      <c r="A10" s="4"/>
      <c r="B10" s="5" t="s">
        <v>34</v>
      </c>
      <c r="C10" s="6" t="s">
        <v>25</v>
      </c>
      <c r="D10" s="5" t="s">
        <v>26</v>
      </c>
      <c r="E10" s="6" t="s">
        <v>16</v>
      </c>
      <c r="F10" s="5" t="s">
        <v>16</v>
      </c>
    </row>
    <row r="11" spans="1:12" ht="12" customHeight="1" x14ac:dyDescent="0.15">
      <c r="A11" s="8"/>
      <c r="B11" s="9" t="s">
        <v>15</v>
      </c>
      <c r="C11" s="24">
        <v>44926</v>
      </c>
      <c r="D11" s="9" t="s">
        <v>4</v>
      </c>
      <c r="E11" s="24" t="s">
        <v>17</v>
      </c>
      <c r="F11" s="9" t="s">
        <v>18</v>
      </c>
    </row>
    <row r="12" spans="1:12" ht="23.25" customHeight="1" x14ac:dyDescent="0.15">
      <c r="A12" s="33" t="s">
        <v>40</v>
      </c>
      <c r="B12" s="20">
        <f t="shared" ref="B12:B14" si="0">+B21+B29+B37+B45+B53+B61</f>
        <v>379.85999999999996</v>
      </c>
      <c r="C12" s="20">
        <f>+C21+C29+C37+C45+C53+C61</f>
        <v>113060.96000000002</v>
      </c>
      <c r="D12" s="20">
        <f>C12/$C$15*100</f>
        <v>1.9069118314906854</v>
      </c>
      <c r="E12" s="20">
        <f>+E21+E29+E37+E45+E53+E61</f>
        <v>67</v>
      </c>
      <c r="F12" s="20">
        <f>E12/$E$15*100</f>
        <v>5.1498847040737896</v>
      </c>
    </row>
    <row r="13" spans="1:12" ht="23.25" customHeight="1" x14ac:dyDescent="0.15">
      <c r="A13" s="33" t="s">
        <v>41</v>
      </c>
      <c r="B13" s="20">
        <f t="shared" si="0"/>
        <v>56849.58</v>
      </c>
      <c r="C13" s="20">
        <f>+C22+C30+C38+C46+C54+C62</f>
        <v>5491331.0999999996</v>
      </c>
      <c r="D13" s="20">
        <f t="shared" ref="D13:D14" si="1">C13/$C$15*100</f>
        <v>92.618037607523931</v>
      </c>
      <c r="E13" s="20">
        <f>+E22+E30+E38+E46+E54+E62</f>
        <v>1009</v>
      </c>
      <c r="F13" s="20">
        <f>E13/$E$15*100</f>
        <v>77.555726364335129</v>
      </c>
    </row>
    <row r="14" spans="1:12" ht="14.25" customHeight="1" x14ac:dyDescent="0.15">
      <c r="A14" s="28" t="s">
        <v>8</v>
      </c>
      <c r="B14" s="23">
        <f t="shared" si="0"/>
        <v>-2807.7300000000009</v>
      </c>
      <c r="C14" s="23">
        <f>+C23+C31+C39+C47+C55+C63</f>
        <v>324616.20000000007</v>
      </c>
      <c r="D14" s="23">
        <f t="shared" si="1"/>
        <v>5.4750505609853892</v>
      </c>
      <c r="E14" s="23">
        <f>+E23+E31+E39+E47+E55+E63</f>
        <v>225</v>
      </c>
      <c r="F14" s="23">
        <f>E14/$E$15*100</f>
        <v>17.294388931591083</v>
      </c>
    </row>
    <row r="15" spans="1:12" ht="12" customHeight="1" x14ac:dyDescent="0.15">
      <c r="A15" s="15" t="s">
        <v>5</v>
      </c>
      <c r="B15" s="16">
        <f>SUM(B12:B14)</f>
        <v>54421.71</v>
      </c>
      <c r="C15" s="16">
        <f t="shared" ref="C15:F15" si="2">SUM(C12:C14)</f>
        <v>5929008.2599999998</v>
      </c>
      <c r="D15" s="16">
        <f t="shared" si="2"/>
        <v>100.00000000000001</v>
      </c>
      <c r="E15" s="16">
        <f t="shared" si="2"/>
        <v>1301</v>
      </c>
      <c r="F15" s="16">
        <f t="shared" si="2"/>
        <v>100</v>
      </c>
    </row>
    <row r="16" spans="1:12" ht="12" customHeight="1" thickBot="1" x14ac:dyDescent="0.2">
      <c r="A16" s="17"/>
      <c r="B16" s="17"/>
      <c r="C16" s="17"/>
      <c r="D16" s="18"/>
      <c r="E16" s="17"/>
      <c r="F16" s="18"/>
    </row>
    <row r="17" spans="1:6" ht="10.5" customHeight="1" x14ac:dyDescent="0.15">
      <c r="A17" s="19"/>
      <c r="B17" s="19"/>
      <c r="C17" s="19"/>
      <c r="E17" s="19"/>
    </row>
    <row r="18" spans="1:6" ht="12" customHeight="1" x14ac:dyDescent="0.15">
      <c r="A18" s="3" t="s">
        <v>6</v>
      </c>
    </row>
    <row r="19" spans="1:6" ht="12" customHeight="1" x14ac:dyDescent="0.15">
      <c r="A19" s="4"/>
      <c r="B19" s="5" t="s">
        <v>34</v>
      </c>
      <c r="C19" s="6" t="s">
        <v>25</v>
      </c>
      <c r="D19" s="5" t="s">
        <v>26</v>
      </c>
      <c r="E19" s="6" t="s">
        <v>16</v>
      </c>
      <c r="F19" s="5" t="s">
        <v>16</v>
      </c>
    </row>
    <row r="20" spans="1:6" ht="12" customHeight="1" x14ac:dyDescent="0.15">
      <c r="A20" s="8"/>
      <c r="B20" s="9" t="s">
        <v>15</v>
      </c>
      <c r="C20" s="24">
        <v>44926</v>
      </c>
      <c r="D20" s="9" t="s">
        <v>4</v>
      </c>
      <c r="E20" s="24" t="s">
        <v>17</v>
      </c>
      <c r="F20" s="9" t="s">
        <v>18</v>
      </c>
    </row>
    <row r="21" spans="1:6" ht="23.25" customHeight="1" x14ac:dyDescent="0.15">
      <c r="A21" s="33" t="s">
        <v>40</v>
      </c>
      <c r="B21" s="20">
        <v>-263.25</v>
      </c>
      <c r="C21" s="21">
        <v>86602.8</v>
      </c>
      <c r="D21" s="20">
        <f>C21/$C$24*100</f>
        <v>2.2803946963852564</v>
      </c>
      <c r="E21" s="21">
        <v>48</v>
      </c>
      <c r="F21" s="20">
        <f>E21/$E$24*100</f>
        <v>6.4171122994652414</v>
      </c>
    </row>
    <row r="22" spans="1:6" ht="23.25" customHeight="1" x14ac:dyDescent="0.15">
      <c r="A22" s="33" t="s">
        <v>41</v>
      </c>
      <c r="B22" s="20">
        <v>43210.720000000001</v>
      </c>
      <c r="C22" s="21">
        <v>3524608.63</v>
      </c>
      <c r="D22" s="20">
        <f>C22/$C$24*100</f>
        <v>92.808763997072887</v>
      </c>
      <c r="E22" s="21">
        <v>604</v>
      </c>
      <c r="F22" s="20">
        <f>E22/$E$24*100</f>
        <v>80.748663101604279</v>
      </c>
    </row>
    <row r="23" spans="1:6" ht="13.5" customHeight="1" x14ac:dyDescent="0.15">
      <c r="A23" s="28" t="s">
        <v>8</v>
      </c>
      <c r="B23" s="23">
        <v>2329.37</v>
      </c>
      <c r="C23" s="27">
        <v>186499.56</v>
      </c>
      <c r="D23" s="23">
        <f>C23/$C$24*100</f>
        <v>4.9108413065418652</v>
      </c>
      <c r="E23" s="27">
        <v>96</v>
      </c>
      <c r="F23" s="23">
        <f>E23/$E$24*100</f>
        <v>12.834224598930483</v>
      </c>
    </row>
    <row r="24" spans="1:6" ht="12" customHeight="1" x14ac:dyDescent="0.15">
      <c r="A24" s="15" t="s">
        <v>5</v>
      </c>
      <c r="B24" s="16">
        <v>45276.840000000004</v>
      </c>
      <c r="C24" s="16">
        <v>3797710.9899999998</v>
      </c>
      <c r="D24" s="16">
        <f t="shared" ref="D24" si="3">SUM(D21:D23)</f>
        <v>100.00000000000001</v>
      </c>
      <c r="E24" s="16">
        <v>748</v>
      </c>
      <c r="F24" s="16">
        <f t="shared" ref="F24" si="4">SUM(F21:F23)</f>
        <v>100</v>
      </c>
    </row>
    <row r="25" spans="1:6" ht="12" customHeight="1" x14ac:dyDescent="0.15">
      <c r="A25" s="19"/>
      <c r="B25" s="19"/>
      <c r="C25" s="19"/>
      <c r="E25" s="19"/>
    </row>
    <row r="26" spans="1:6" ht="12" customHeight="1" x14ac:dyDescent="0.15">
      <c r="A26" s="3" t="s">
        <v>7</v>
      </c>
    </row>
    <row r="27" spans="1:6" ht="12" customHeight="1" x14ac:dyDescent="0.15">
      <c r="A27" s="4"/>
      <c r="B27" s="5" t="s">
        <v>15</v>
      </c>
      <c r="C27" s="6" t="s">
        <v>25</v>
      </c>
      <c r="D27" s="5" t="s">
        <v>26</v>
      </c>
      <c r="E27" s="6" t="s">
        <v>16</v>
      </c>
      <c r="F27" s="5" t="s">
        <v>16</v>
      </c>
    </row>
    <row r="28" spans="1:6" ht="12" customHeight="1" x14ac:dyDescent="0.15">
      <c r="A28" s="8"/>
      <c r="B28" s="9"/>
      <c r="C28" s="24">
        <v>44926</v>
      </c>
      <c r="D28" s="9" t="s">
        <v>4</v>
      </c>
      <c r="E28" s="24" t="s">
        <v>17</v>
      </c>
      <c r="F28" s="9" t="s">
        <v>18</v>
      </c>
    </row>
    <row r="29" spans="1:6" ht="23.25" customHeight="1" x14ac:dyDescent="0.15">
      <c r="A29" s="33" t="s">
        <v>40</v>
      </c>
      <c r="B29" s="20">
        <v>3.4399999999999977</v>
      </c>
      <c r="C29" s="21">
        <v>5828.68</v>
      </c>
      <c r="D29" s="20">
        <f>+C29/$C$32*100</f>
        <v>0.46114591248052383</v>
      </c>
      <c r="E29" s="21">
        <v>2</v>
      </c>
      <c r="F29" s="20">
        <f>+E29/$E$32*100</f>
        <v>0.80971659919028338</v>
      </c>
    </row>
    <row r="30" spans="1:6" ht="23.25" customHeight="1" x14ac:dyDescent="0.15">
      <c r="A30" s="33" t="s">
        <v>41</v>
      </c>
      <c r="B30" s="20">
        <v>-2065.9300000000003</v>
      </c>
      <c r="C30" s="21">
        <v>1230644.04</v>
      </c>
      <c r="D30" s="20">
        <f>+C30/$C$32*100</f>
        <v>97.364492263174199</v>
      </c>
      <c r="E30" s="21">
        <v>196</v>
      </c>
      <c r="F30" s="20">
        <f>+E30/$E$32*100</f>
        <v>79.352226720647778</v>
      </c>
    </row>
    <row r="31" spans="1:6" ht="13.5" customHeight="1" x14ac:dyDescent="0.15">
      <c r="A31" s="28" t="s">
        <v>8</v>
      </c>
      <c r="B31" s="23">
        <v>-545.32000000000005</v>
      </c>
      <c r="C31" s="27">
        <v>27482.97</v>
      </c>
      <c r="D31" s="23">
        <f>+C31/$C$32*100</f>
        <v>2.1743618243452825</v>
      </c>
      <c r="E31" s="27">
        <v>49</v>
      </c>
      <c r="F31" s="23">
        <f>+E31/$E$32*100</f>
        <v>19.838056680161944</v>
      </c>
    </row>
    <row r="32" spans="1:6" ht="12" customHeight="1" x14ac:dyDescent="0.15">
      <c r="A32" s="15" t="s">
        <v>5</v>
      </c>
      <c r="B32" s="16">
        <v>-2607.8100000000004</v>
      </c>
      <c r="C32" s="16">
        <v>1263955.69</v>
      </c>
      <c r="D32" s="16">
        <f t="shared" ref="D32" si="5">SUM(D29:D31)</f>
        <v>100</v>
      </c>
      <c r="E32" s="16">
        <v>247</v>
      </c>
      <c r="F32" s="16">
        <f t="shared" ref="F32" si="6">SUM(F29:F31)</f>
        <v>100</v>
      </c>
    </row>
    <row r="33" spans="1:6" ht="12" customHeight="1" x14ac:dyDescent="0.15">
      <c r="A33" s="19"/>
      <c r="B33" s="19"/>
      <c r="C33" s="19"/>
      <c r="E33" s="19"/>
    </row>
    <row r="34" spans="1:6" ht="12" customHeight="1" x14ac:dyDescent="0.15">
      <c r="A34" s="3" t="s">
        <v>11</v>
      </c>
    </row>
    <row r="35" spans="1:6" ht="12" customHeight="1" x14ac:dyDescent="0.15">
      <c r="A35" s="4"/>
      <c r="B35" s="5" t="s">
        <v>15</v>
      </c>
      <c r="C35" s="6" t="s">
        <v>25</v>
      </c>
      <c r="D35" s="5" t="s">
        <v>26</v>
      </c>
      <c r="E35" s="6" t="s">
        <v>16</v>
      </c>
      <c r="F35" s="5" t="s">
        <v>16</v>
      </c>
    </row>
    <row r="36" spans="1:6" ht="12" customHeight="1" x14ac:dyDescent="0.15">
      <c r="A36" s="8"/>
      <c r="B36" s="9"/>
      <c r="C36" s="24">
        <v>44926</v>
      </c>
      <c r="D36" s="9" t="s">
        <v>4</v>
      </c>
      <c r="E36" s="24" t="s">
        <v>17</v>
      </c>
      <c r="F36" s="9" t="s">
        <v>18</v>
      </c>
    </row>
    <row r="37" spans="1:6" ht="23.25" customHeight="1" x14ac:dyDescent="0.15">
      <c r="A37" s="33" t="s">
        <v>40</v>
      </c>
      <c r="B37" s="20">
        <v>562.54</v>
      </c>
      <c r="C37" s="21">
        <v>19035.27</v>
      </c>
      <c r="D37" s="20">
        <f>+C37/$C$40*100</f>
        <v>3.8124383066204399</v>
      </c>
      <c r="E37" s="21">
        <v>14</v>
      </c>
      <c r="F37" s="20">
        <f>+E37/$E$40*100</f>
        <v>6.7961165048543686</v>
      </c>
    </row>
    <row r="38" spans="1:6" ht="23.25" customHeight="1" x14ac:dyDescent="0.15">
      <c r="A38" s="33" t="s">
        <v>41</v>
      </c>
      <c r="B38" s="20">
        <v>16436.39</v>
      </c>
      <c r="C38" s="21">
        <v>421438.96</v>
      </c>
      <c r="D38" s="20">
        <f>+C38/$C$40*100</f>
        <v>84.407000006108618</v>
      </c>
      <c r="E38" s="21">
        <v>150</v>
      </c>
      <c r="F38" s="20">
        <f>+E38/$E$40*100</f>
        <v>72.815533980582529</v>
      </c>
    </row>
    <row r="39" spans="1:6" ht="13.5" customHeight="1" x14ac:dyDescent="0.15">
      <c r="A39" s="28" t="s">
        <v>8</v>
      </c>
      <c r="B39" s="23">
        <v>-5554.39</v>
      </c>
      <c r="C39" s="27">
        <v>58819.62</v>
      </c>
      <c r="D39" s="23">
        <f>+C39/$C$40*100</f>
        <v>11.780561687270932</v>
      </c>
      <c r="E39" s="27">
        <v>42</v>
      </c>
      <c r="F39" s="23">
        <f>+E39/$E$40*100</f>
        <v>20.388349514563107</v>
      </c>
    </row>
    <row r="40" spans="1:6" ht="12" customHeight="1" x14ac:dyDescent="0.15">
      <c r="A40" s="15" t="s">
        <v>5</v>
      </c>
      <c r="B40" s="16">
        <v>11444.54</v>
      </c>
      <c r="C40" s="16">
        <v>499293.85000000003</v>
      </c>
      <c r="D40" s="16">
        <f t="shared" ref="D40" si="7">SUM(D37:D39)</f>
        <v>99.999999999999986</v>
      </c>
      <c r="E40" s="16">
        <v>206</v>
      </c>
      <c r="F40" s="16">
        <f t="shared" ref="F40" si="8">SUM(F37:F39)</f>
        <v>100</v>
      </c>
    </row>
    <row r="41" spans="1:6" ht="12" customHeight="1" x14ac:dyDescent="0.15">
      <c r="A41" s="19"/>
      <c r="B41" s="19"/>
      <c r="C41" s="19"/>
      <c r="E41" s="19"/>
    </row>
    <row r="42" spans="1:6" ht="12" customHeight="1" x14ac:dyDescent="0.15">
      <c r="A42" s="3" t="s">
        <v>12</v>
      </c>
    </row>
    <row r="43" spans="1:6" ht="12" customHeight="1" x14ac:dyDescent="0.15">
      <c r="A43" s="4"/>
      <c r="B43" s="5" t="s">
        <v>15</v>
      </c>
      <c r="C43" s="6" t="s">
        <v>25</v>
      </c>
      <c r="D43" s="5" t="s">
        <v>26</v>
      </c>
      <c r="E43" s="6" t="s">
        <v>16</v>
      </c>
      <c r="F43" s="5" t="s">
        <v>16</v>
      </c>
    </row>
    <row r="44" spans="1:6" ht="12" customHeight="1" x14ac:dyDescent="0.15">
      <c r="A44" s="8"/>
      <c r="B44" s="9"/>
      <c r="C44" s="24">
        <v>44926</v>
      </c>
      <c r="D44" s="9" t="s">
        <v>4</v>
      </c>
      <c r="E44" s="24" t="s">
        <v>17</v>
      </c>
      <c r="F44" s="9" t="s">
        <v>18</v>
      </c>
    </row>
    <row r="45" spans="1:6" ht="23.25" customHeight="1" x14ac:dyDescent="0.15">
      <c r="A45" s="33" t="s">
        <v>40</v>
      </c>
      <c r="B45" s="20">
        <v>0</v>
      </c>
      <c r="C45" s="21">
        <v>0</v>
      </c>
      <c r="D45" s="20">
        <f>+C45/$C$48*100</f>
        <v>0</v>
      </c>
      <c r="E45" s="21">
        <v>0</v>
      </c>
      <c r="F45" s="20">
        <f>+E45/$E$48*100</f>
        <v>0</v>
      </c>
    </row>
    <row r="46" spans="1:6" ht="23.25" customHeight="1" x14ac:dyDescent="0.15">
      <c r="A46" s="33" t="s">
        <v>41</v>
      </c>
      <c r="B46" s="20">
        <v>-5166.0799999999981</v>
      </c>
      <c r="C46" s="21">
        <v>283073.90000000002</v>
      </c>
      <c r="D46" s="20">
        <f>+C46/$C$48*100</f>
        <v>95.172529310529626</v>
      </c>
      <c r="E46" s="21">
        <v>42</v>
      </c>
      <c r="F46" s="20">
        <f>+E46/$E$48*100</f>
        <v>93.333333333333329</v>
      </c>
    </row>
    <row r="47" spans="1:6" ht="13.5" customHeight="1" x14ac:dyDescent="0.15">
      <c r="A47" s="28" t="s">
        <v>8</v>
      </c>
      <c r="B47" s="23">
        <v>498.60999999999967</v>
      </c>
      <c r="C47" s="27">
        <v>14358.46</v>
      </c>
      <c r="D47" s="23">
        <f>+C47/$C$48*100</f>
        <v>4.8274706894703714</v>
      </c>
      <c r="E47" s="27">
        <v>3</v>
      </c>
      <c r="F47" s="23">
        <f>+E47/$E$48*100</f>
        <v>6.666666666666667</v>
      </c>
    </row>
    <row r="48" spans="1:6" ht="12" customHeight="1" x14ac:dyDescent="0.15">
      <c r="A48" s="15" t="s">
        <v>5</v>
      </c>
      <c r="B48" s="16">
        <v>-4667.4699999999984</v>
      </c>
      <c r="C48" s="16">
        <v>297432.36000000004</v>
      </c>
      <c r="D48" s="16">
        <f t="shared" ref="D48" si="9">SUM(D45:D47)</f>
        <v>100</v>
      </c>
      <c r="E48" s="16">
        <v>45</v>
      </c>
      <c r="F48" s="16">
        <f t="shared" ref="F48" si="10">SUM(F45:F47)</f>
        <v>100</v>
      </c>
    </row>
    <row r="49" spans="1:6" ht="12" customHeight="1" x14ac:dyDescent="0.15">
      <c r="A49" s="19"/>
      <c r="B49" s="19"/>
      <c r="C49" s="19"/>
      <c r="E49" s="19"/>
    </row>
    <row r="50" spans="1:6" ht="12" customHeight="1" x14ac:dyDescent="0.15">
      <c r="A50" s="3" t="s">
        <v>9</v>
      </c>
    </row>
    <row r="51" spans="1:6" ht="12" customHeight="1" x14ac:dyDescent="0.15">
      <c r="A51" s="4"/>
      <c r="B51" s="5" t="s">
        <v>15</v>
      </c>
      <c r="C51" s="6" t="s">
        <v>25</v>
      </c>
      <c r="D51" s="5" t="s">
        <v>26</v>
      </c>
      <c r="E51" s="6" t="s">
        <v>16</v>
      </c>
      <c r="F51" s="5" t="s">
        <v>16</v>
      </c>
    </row>
    <row r="52" spans="1:6" ht="12" customHeight="1" x14ac:dyDescent="0.15">
      <c r="A52" s="8"/>
      <c r="B52" s="9"/>
      <c r="C52" s="24">
        <v>44926</v>
      </c>
      <c r="D52" s="9" t="s">
        <v>4</v>
      </c>
      <c r="E52" s="24" t="s">
        <v>17</v>
      </c>
      <c r="F52" s="9" t="s">
        <v>18</v>
      </c>
    </row>
    <row r="53" spans="1:6" ht="23.25" customHeight="1" x14ac:dyDescent="0.15">
      <c r="A53" s="33" t="s">
        <v>40</v>
      </c>
      <c r="B53" s="20">
        <v>0</v>
      </c>
      <c r="C53" s="21">
        <v>0</v>
      </c>
      <c r="D53" s="20">
        <f>+C53/$C$56*100</f>
        <v>0</v>
      </c>
      <c r="E53" s="21">
        <v>0</v>
      </c>
      <c r="F53" s="20">
        <f>+E53/$E$56*100</f>
        <v>0</v>
      </c>
    </row>
    <row r="54" spans="1:6" ht="23.25" customHeight="1" x14ac:dyDescent="0.15">
      <c r="A54" s="33" t="s">
        <v>41</v>
      </c>
      <c r="B54" s="20">
        <v>1480.9899999999998</v>
      </c>
      <c r="C54" s="21">
        <v>21526.799999999999</v>
      </c>
      <c r="D54" s="20">
        <f>+C54/$C$56*100</f>
        <v>57.225888980690762</v>
      </c>
      <c r="E54" s="21">
        <v>7</v>
      </c>
      <c r="F54" s="20">
        <f>+E54/$E$56*100</f>
        <v>35</v>
      </c>
    </row>
    <row r="55" spans="1:6" ht="13.5" customHeight="1" x14ac:dyDescent="0.15">
      <c r="A55" s="28" t="s">
        <v>8</v>
      </c>
      <c r="B55" s="20">
        <v>1495.07</v>
      </c>
      <c r="C55" s="21">
        <v>16090.44</v>
      </c>
      <c r="D55" s="23">
        <f>+C55/$C$56*100</f>
        <v>42.774111019309238</v>
      </c>
      <c r="E55" s="21">
        <v>13</v>
      </c>
      <c r="F55" s="23">
        <f>+E55/$E$56*100</f>
        <v>65</v>
      </c>
    </row>
    <row r="56" spans="1:6" x14ac:dyDescent="0.15">
      <c r="A56" s="15" t="s">
        <v>5</v>
      </c>
      <c r="B56" s="16">
        <v>2976.0599999999995</v>
      </c>
      <c r="C56" s="16">
        <v>37617.24</v>
      </c>
      <c r="D56" s="16">
        <f t="shared" ref="D56" si="11">SUM(D53:D55)</f>
        <v>100</v>
      </c>
      <c r="E56" s="16">
        <v>20</v>
      </c>
      <c r="F56" s="16">
        <f t="shared" ref="F56" si="12">SUM(F53:F55)</f>
        <v>100</v>
      </c>
    </row>
    <row r="57" spans="1:6" x14ac:dyDescent="0.15">
      <c r="A57" s="19"/>
      <c r="B57" s="19"/>
      <c r="C57" s="19"/>
      <c r="E57" s="19"/>
    </row>
    <row r="58" spans="1:6" x14ac:dyDescent="0.15">
      <c r="A58" s="3" t="s">
        <v>8</v>
      </c>
    </row>
    <row r="59" spans="1:6" x14ac:dyDescent="0.15">
      <c r="A59" s="4"/>
      <c r="B59" s="5" t="s">
        <v>15</v>
      </c>
      <c r="C59" s="6" t="s">
        <v>25</v>
      </c>
      <c r="D59" s="5" t="s">
        <v>26</v>
      </c>
      <c r="E59" s="6" t="s">
        <v>16</v>
      </c>
      <c r="F59" s="5" t="s">
        <v>16</v>
      </c>
    </row>
    <row r="60" spans="1:6" x14ac:dyDescent="0.15">
      <c r="A60" s="8"/>
      <c r="B60" s="9"/>
      <c r="C60" s="24">
        <v>44926</v>
      </c>
      <c r="D60" s="9" t="s">
        <v>4</v>
      </c>
      <c r="E60" s="24" t="s">
        <v>17</v>
      </c>
      <c r="F60" s="9" t="s">
        <v>18</v>
      </c>
    </row>
    <row r="61" spans="1:6" ht="23.25" customHeight="1" x14ac:dyDescent="0.15">
      <c r="A61" s="33" t="s">
        <v>40</v>
      </c>
      <c r="B61" s="20">
        <v>77.13000000000001</v>
      </c>
      <c r="C61" s="21">
        <v>1594.21</v>
      </c>
      <c r="D61" s="20">
        <f>C61/$C$64*100</f>
        <v>4.8312131626852786</v>
      </c>
      <c r="E61" s="21">
        <v>3</v>
      </c>
      <c r="F61" s="20">
        <f>E61/$E$64*100</f>
        <v>8.5714285714285712</v>
      </c>
    </row>
    <row r="62" spans="1:6" ht="23.25" customHeight="1" x14ac:dyDescent="0.15">
      <c r="A62" s="33" t="s">
        <v>41</v>
      </c>
      <c r="B62" s="20">
        <v>2953.4900000000002</v>
      </c>
      <c r="C62" s="21">
        <v>10038.77</v>
      </c>
      <c r="D62" s="20">
        <f>C62/$C$64*100</f>
        <v>30.422239078396256</v>
      </c>
      <c r="E62" s="21">
        <v>10</v>
      </c>
      <c r="F62" s="20">
        <f>E62/$E$64*100</f>
        <v>28.571428571428569</v>
      </c>
    </row>
    <row r="63" spans="1:6" ht="13.5" customHeight="1" x14ac:dyDescent="0.15">
      <c r="A63" s="28" t="s">
        <v>8</v>
      </c>
      <c r="B63" s="23">
        <v>-1031.07</v>
      </c>
      <c r="C63" s="27">
        <v>21365.15</v>
      </c>
      <c r="D63" s="23">
        <f>C63/$C$64*100</f>
        <v>64.746547758918467</v>
      </c>
      <c r="E63" s="27">
        <v>22</v>
      </c>
      <c r="F63" s="23">
        <f>E63/$E$64*100</f>
        <v>62.857142857142854</v>
      </c>
    </row>
    <row r="64" spans="1:6" x14ac:dyDescent="0.15">
      <c r="A64" s="15" t="s">
        <v>5</v>
      </c>
      <c r="B64" s="16">
        <v>1999.5500000000004</v>
      </c>
      <c r="C64" s="16">
        <v>32998.130000000005</v>
      </c>
      <c r="D64" s="16">
        <f t="shared" ref="D64" si="13">SUM(D61:D63)</f>
        <v>100</v>
      </c>
      <c r="E64" s="16">
        <v>35</v>
      </c>
      <c r="F64" s="16">
        <f t="shared" ref="F64" si="14">SUM(F61:F63)</f>
        <v>100</v>
      </c>
    </row>
    <row r="66" spans="1:1" x14ac:dyDescent="0.15">
      <c r="A66" s="3" t="s">
        <v>20</v>
      </c>
    </row>
    <row r="67" spans="1:1" x14ac:dyDescent="0.15">
      <c r="A67" s="1" t="s">
        <v>28</v>
      </c>
    </row>
    <row r="68" spans="1:1" x14ac:dyDescent="0.15">
      <c r="A68" s="1" t="s">
        <v>22</v>
      </c>
    </row>
    <row r="69" spans="1:1" x14ac:dyDescent="0.15">
      <c r="A69" s="1" t="s">
        <v>29</v>
      </c>
    </row>
    <row r="70" spans="1:1" x14ac:dyDescent="0.15">
      <c r="A70" s="1" t="s">
        <v>30</v>
      </c>
    </row>
    <row r="71" spans="1:1" x14ac:dyDescent="0.15">
      <c r="A71" s="1" t="s">
        <v>27</v>
      </c>
    </row>
    <row r="72" spans="1:1" x14ac:dyDescent="0.15">
      <c r="A72" s="1" t="s">
        <v>31</v>
      </c>
    </row>
    <row r="73" spans="1:1" x14ac:dyDescent="0.15">
      <c r="A73" s="1" t="s">
        <v>32</v>
      </c>
    </row>
    <row r="74" spans="1:1" x14ac:dyDescent="0.15">
      <c r="A74" s="1" t="s">
        <v>33</v>
      </c>
    </row>
    <row r="75" spans="1:1" x14ac:dyDescent="0.15">
      <c r="A75" s="1" t="s">
        <v>21</v>
      </c>
    </row>
    <row r="77" spans="1:1" x14ac:dyDescent="0.15">
      <c r="A77" s="1" t="s">
        <v>23</v>
      </c>
    </row>
    <row r="78" spans="1:1" x14ac:dyDescent="0.15">
      <c r="A78" s="1" t="s">
        <v>24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6" ma:contentTypeDescription="Skapa ett nytt dokument." ma:contentTypeScope="" ma:versionID="3355c7726bdcc5ac1e3a04298b665cc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fef30814ce0d01c989f505a8b5a5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557227-3EA9-4C98-BA00-D3CB3C3C2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2022</vt:lpstr>
      <vt:lpstr>Kv1</vt:lpstr>
      <vt:lpstr>Kv2</vt:lpstr>
      <vt:lpstr>Kv3</vt:lpstr>
      <vt:lpstr>Kv4</vt:lpstr>
      <vt:lpstr>'2022'!Utskriftsområde</vt:lpstr>
      <vt:lpstr>'Kv1'!Utskriftsområde</vt:lpstr>
      <vt:lpstr>'Kv2'!Utskriftsområde</vt:lpstr>
      <vt:lpstr>'Kv3'!Utskriftsområde</vt:lpstr>
      <vt:lpstr>'Kv4'!Utskriftsområde</vt:lpstr>
      <vt:lpstr>'2022'!Utskriftsrubriker</vt:lpstr>
      <vt:lpstr>'Kv1'!Utskriftsrubriker</vt:lpstr>
      <vt:lpstr>'Kv2'!Utskriftsrubriker</vt:lpstr>
      <vt:lpstr>'Kv3'!Utskriftsrubriker</vt:lpstr>
      <vt:lpstr>'Kv4'!Utskriftsrubriker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2023-01-31T07:42:38Z</cp:lastPrinted>
  <dcterms:created xsi:type="dcterms:W3CDTF">2001-01-11T13:23:45Z</dcterms:created>
  <dcterms:modified xsi:type="dcterms:W3CDTF">2023-01-31T07:47:37Z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