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293" documentId="8_{2E9ED333-0D1A-4458-BA2B-FE598B1D22CA}" xr6:coauthVersionLast="47" xr6:coauthVersionMax="47" xr10:uidLastSave="{714D2250-3B7B-457F-8ADA-50BA058BE843}"/>
  <bookViews>
    <workbookView xWindow="-28920" yWindow="-120" windowWidth="29040" windowHeight="17640" xr2:uid="{00000000-000D-0000-FFFF-FFFF00000000}"/>
  </bookViews>
  <sheets>
    <sheet name="2024" sheetId="2" r:id="rId1"/>
    <sheet name="Kv1" sheetId="6" r:id="rId2"/>
    <sheet name="Kv2" sheetId="7" r:id="rId3"/>
    <sheet name="Kv3" sheetId="8" r:id="rId4"/>
    <sheet name="Kv4" sheetId="10" r:id="rId5"/>
  </sheets>
  <definedNames>
    <definedName name="_xlnm.Print_Area" localSheetId="0">'2024'!$A$1:$J$78</definedName>
    <definedName name="_xlnm.Print_Area" localSheetId="1">'Kv1'!$A$1:$G$78</definedName>
    <definedName name="_xlnm.Print_Area" localSheetId="2">'Kv2'!$A$1:$G$78</definedName>
    <definedName name="_xlnm.Print_Area" localSheetId="3">'Kv3'!$A$1:$G$78</definedName>
    <definedName name="_xlnm.Print_Area" localSheetId="4">'Kv4'!$A$1:$G$78</definedName>
    <definedName name="_xlnm.Print_Titles" localSheetId="0">'2024'!$1:$8</definedName>
    <definedName name="_xlnm.Print_Titles" localSheetId="1">'Kv1'!$1:$8</definedName>
    <definedName name="_xlnm.Print_Titles" localSheetId="2">'Kv2'!$1:$8</definedName>
    <definedName name="_xlnm.Print_Titles" localSheetId="3">'Kv3'!$1:$8</definedName>
    <definedName name="_xlnm.Print_Titles" localSheetId="4">'Kv4'!$1:$8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2" l="1"/>
  <c r="D55" i="2"/>
  <c r="D47" i="2"/>
  <c r="D39" i="2"/>
  <c r="D31" i="2"/>
  <c r="D23" i="2"/>
  <c r="D29" i="8"/>
  <c r="B12" i="2" l="1"/>
  <c r="B13" i="2"/>
  <c r="B14" i="2"/>
  <c r="E63" i="2" l="1"/>
  <c r="F63" i="2"/>
  <c r="E62" i="2"/>
  <c r="D62" i="2"/>
  <c r="E61" i="2"/>
  <c r="D61" i="2"/>
  <c r="D64" i="2" s="1"/>
  <c r="E55" i="2"/>
  <c r="E54" i="2"/>
  <c r="D54" i="2"/>
  <c r="E53" i="2"/>
  <c r="D53" i="2"/>
  <c r="E47" i="2"/>
  <c r="E46" i="2"/>
  <c r="D46" i="2"/>
  <c r="E45" i="2"/>
  <c r="D45" i="2"/>
  <c r="D48" i="2" s="1"/>
  <c r="E39" i="2"/>
  <c r="E38" i="2"/>
  <c r="D38" i="2"/>
  <c r="F38" i="2" s="1"/>
  <c r="E37" i="2"/>
  <c r="E40" i="2" s="1"/>
  <c r="D37" i="2"/>
  <c r="E31" i="2"/>
  <c r="E30" i="2"/>
  <c r="D30" i="2"/>
  <c r="E29" i="2"/>
  <c r="D29" i="2"/>
  <c r="D32" i="2" s="1"/>
  <c r="E23" i="2"/>
  <c r="F23" i="2" s="1"/>
  <c r="E22" i="2"/>
  <c r="E21" i="2"/>
  <c r="D22" i="2"/>
  <c r="D21" i="2"/>
  <c r="C63" i="2"/>
  <c r="C62" i="2"/>
  <c r="F62" i="2" s="1"/>
  <c r="C61" i="2"/>
  <c r="C55" i="2"/>
  <c r="C54" i="2"/>
  <c r="C53" i="2"/>
  <c r="C56" i="2" s="1"/>
  <c r="C47" i="2"/>
  <c r="C46" i="2"/>
  <c r="C45" i="2"/>
  <c r="F45" i="2" s="1"/>
  <c r="C39" i="2"/>
  <c r="C38" i="2"/>
  <c r="C37" i="2"/>
  <c r="C31" i="2"/>
  <c r="C32" i="2" s="1"/>
  <c r="C30" i="2"/>
  <c r="C29" i="2"/>
  <c r="F30" i="2"/>
  <c r="C22" i="2"/>
  <c r="C23" i="2"/>
  <c r="C21" i="2"/>
  <c r="C12" i="2" s="1"/>
  <c r="E48" i="2" l="1"/>
  <c r="E56" i="2"/>
  <c r="F54" i="2"/>
  <c r="E32" i="2"/>
  <c r="E64" i="2"/>
  <c r="C48" i="2"/>
  <c r="F39" i="2"/>
  <c r="F46" i="2"/>
  <c r="F55" i="2"/>
  <c r="C14" i="2"/>
  <c r="C13" i="2"/>
  <c r="C24" i="2"/>
  <c r="C40" i="2"/>
  <c r="C64" i="2"/>
  <c r="D56" i="2"/>
  <c r="F29" i="2"/>
  <c r="F37" i="2"/>
  <c r="D40" i="2"/>
  <c r="F53" i="2"/>
  <c r="E24" i="2"/>
  <c r="F22" i="2"/>
  <c r="F21" i="2"/>
  <c r="D24" i="2"/>
  <c r="F61" i="2"/>
  <c r="F64" i="2" s="1"/>
  <c r="F47" i="2"/>
  <c r="F31" i="2"/>
  <c r="F48" i="2" l="1"/>
  <c r="F24" i="2"/>
  <c r="F40" i="2"/>
  <c r="F32" i="2"/>
  <c r="F56" i="2"/>
  <c r="B63" i="2"/>
  <c r="B62" i="2"/>
  <c r="B61" i="2"/>
  <c r="B64" i="2" s="1"/>
  <c r="B55" i="2"/>
  <c r="B54" i="2"/>
  <c r="B53" i="2"/>
  <c r="B56" i="2" s="1"/>
  <c r="B47" i="2"/>
  <c r="B46" i="2"/>
  <c r="B45" i="2"/>
  <c r="B39" i="2"/>
  <c r="B38" i="2"/>
  <c r="B37" i="2"/>
  <c r="B31" i="2"/>
  <c r="B30" i="2"/>
  <c r="B32" i="2" s="1"/>
  <c r="B29" i="2"/>
  <c r="B23" i="2"/>
  <c r="B22" i="2"/>
  <c r="B24" i="2" s="1"/>
  <c r="B21" i="2"/>
  <c r="B48" i="2" l="1"/>
  <c r="B40" i="2"/>
  <c r="D21" i="8"/>
  <c r="F63" i="10" l="1"/>
  <c r="D63" i="10"/>
  <c r="F62" i="10"/>
  <c r="D62" i="10"/>
  <c r="F61" i="10"/>
  <c r="D61" i="10"/>
  <c r="F55" i="10"/>
  <c r="D55" i="10"/>
  <c r="F54" i="10"/>
  <c r="D54" i="10"/>
  <c r="F53" i="10"/>
  <c r="D53" i="10"/>
  <c r="F47" i="10"/>
  <c r="D47" i="10"/>
  <c r="F46" i="10"/>
  <c r="D46" i="10"/>
  <c r="F45" i="10"/>
  <c r="D45" i="10"/>
  <c r="F39" i="10"/>
  <c r="D39" i="10"/>
  <c r="F38" i="10"/>
  <c r="D38" i="10"/>
  <c r="F37" i="10"/>
  <c r="F40" i="10" s="1"/>
  <c r="D37" i="10"/>
  <c r="F31" i="10"/>
  <c r="D31" i="10"/>
  <c r="F30" i="10"/>
  <c r="D30" i="10"/>
  <c r="F29" i="10"/>
  <c r="D29" i="10"/>
  <c r="F23" i="10"/>
  <c r="D23" i="10"/>
  <c r="F22" i="10"/>
  <c r="D22" i="10"/>
  <c r="F21" i="10"/>
  <c r="F24" i="10" s="1"/>
  <c r="D21" i="10"/>
  <c r="E14" i="10"/>
  <c r="C14" i="10"/>
  <c r="B14" i="10"/>
  <c r="E13" i="10"/>
  <c r="C13" i="10"/>
  <c r="B13" i="10"/>
  <c r="E12" i="10"/>
  <c r="C12" i="10"/>
  <c r="B12" i="10"/>
  <c r="F63" i="8"/>
  <c r="D63" i="8"/>
  <c r="F62" i="8"/>
  <c r="D62" i="8"/>
  <c r="F61" i="8"/>
  <c r="D61" i="8"/>
  <c r="F55" i="8"/>
  <c r="D55" i="8"/>
  <c r="F54" i="8"/>
  <c r="D54" i="8"/>
  <c r="F53" i="8"/>
  <c r="D53" i="8"/>
  <c r="F47" i="8"/>
  <c r="D47" i="8"/>
  <c r="F46" i="8"/>
  <c r="D46" i="8"/>
  <c r="F45" i="8"/>
  <c r="D45" i="8"/>
  <c r="F39" i="8"/>
  <c r="D39" i="8"/>
  <c r="F38" i="8"/>
  <c r="D38" i="8"/>
  <c r="F37" i="8"/>
  <c r="D37" i="8"/>
  <c r="F31" i="8"/>
  <c r="D31" i="8"/>
  <c r="F30" i="8"/>
  <c r="D30" i="8"/>
  <c r="F29" i="8"/>
  <c r="F23" i="8"/>
  <c r="D23" i="8"/>
  <c r="F22" i="8"/>
  <c r="D22" i="8"/>
  <c r="F21" i="8"/>
  <c r="E14" i="8"/>
  <c r="C14" i="8"/>
  <c r="B14" i="8"/>
  <c r="E13" i="8"/>
  <c r="C13" i="8"/>
  <c r="B13" i="8"/>
  <c r="E12" i="8"/>
  <c r="C12" i="8"/>
  <c r="B12" i="8"/>
  <c r="F63" i="7"/>
  <c r="D63" i="7"/>
  <c r="F62" i="7"/>
  <c r="D62" i="7"/>
  <c r="F61" i="7"/>
  <c r="D61" i="7"/>
  <c r="F55" i="7"/>
  <c r="D55" i="7"/>
  <c r="F54" i="7"/>
  <c r="D54" i="7"/>
  <c r="F53" i="7"/>
  <c r="D53" i="7"/>
  <c r="F47" i="7"/>
  <c r="D47" i="7"/>
  <c r="F46" i="7"/>
  <c r="D46" i="7"/>
  <c r="F45" i="7"/>
  <c r="D45" i="7"/>
  <c r="F39" i="7"/>
  <c r="D39" i="7"/>
  <c r="F38" i="7"/>
  <c r="D38" i="7"/>
  <c r="F37" i="7"/>
  <c r="D37" i="7"/>
  <c r="F31" i="7"/>
  <c r="D31" i="7"/>
  <c r="F30" i="7"/>
  <c r="D30" i="7"/>
  <c r="F29" i="7"/>
  <c r="D29" i="7"/>
  <c r="F23" i="7"/>
  <c r="D23" i="7"/>
  <c r="F22" i="7"/>
  <c r="D22" i="7"/>
  <c r="F21" i="7"/>
  <c r="D21" i="7"/>
  <c r="E14" i="7"/>
  <c r="C14" i="7"/>
  <c r="B14" i="7"/>
  <c r="E13" i="7"/>
  <c r="C13" i="7"/>
  <c r="B13" i="7"/>
  <c r="E12" i="7"/>
  <c r="C12" i="7"/>
  <c r="B12" i="7"/>
  <c r="F63" i="6"/>
  <c r="D63" i="6"/>
  <c r="F62" i="6"/>
  <c r="D62" i="6"/>
  <c r="F61" i="6"/>
  <c r="D61" i="6"/>
  <c r="F55" i="6"/>
  <c r="D55" i="6"/>
  <c r="F54" i="6"/>
  <c r="D54" i="6"/>
  <c r="F53" i="6"/>
  <c r="D53" i="6"/>
  <c r="F47" i="6"/>
  <c r="D47" i="6"/>
  <c r="F46" i="6"/>
  <c r="D46" i="6"/>
  <c r="F45" i="6"/>
  <c r="D45" i="6"/>
  <c r="F39" i="6"/>
  <c r="D39" i="6"/>
  <c r="F38" i="6"/>
  <c r="D38" i="6"/>
  <c r="F37" i="6"/>
  <c r="D37" i="6"/>
  <c r="F31" i="6"/>
  <c r="D31" i="6"/>
  <c r="F30" i="6"/>
  <c r="D30" i="6"/>
  <c r="F29" i="6"/>
  <c r="D29" i="6"/>
  <c r="F23" i="6"/>
  <c r="D23" i="6"/>
  <c r="F22" i="6"/>
  <c r="D22" i="6"/>
  <c r="F21" i="6"/>
  <c r="D21" i="6"/>
  <c r="E14" i="6"/>
  <c r="C14" i="6"/>
  <c r="B14" i="6"/>
  <c r="E13" i="6"/>
  <c r="C13" i="6"/>
  <c r="B13" i="6"/>
  <c r="E12" i="6"/>
  <c r="C12" i="6"/>
  <c r="B12" i="6"/>
  <c r="D40" i="10" l="1"/>
  <c r="D24" i="10"/>
  <c r="F32" i="8"/>
  <c r="D56" i="6"/>
  <c r="D64" i="6"/>
  <c r="F56" i="6"/>
  <c r="F56" i="7"/>
  <c r="D56" i="8"/>
  <c r="F56" i="10"/>
  <c r="D64" i="10"/>
  <c r="D56" i="10"/>
  <c r="D32" i="10"/>
  <c r="D48" i="10"/>
  <c r="F56" i="8"/>
  <c r="D40" i="8"/>
  <c r="D24" i="7"/>
  <c r="F24" i="8"/>
  <c r="F40" i="8"/>
  <c r="D24" i="8"/>
  <c r="D48" i="8"/>
  <c r="D64" i="7"/>
  <c r="F64" i="6"/>
  <c r="F24" i="7"/>
  <c r="E15" i="10"/>
  <c r="F14" i="10" s="1"/>
  <c r="F32" i="10"/>
  <c r="F48" i="10"/>
  <c r="F64" i="10"/>
  <c r="C15" i="10"/>
  <c r="D14" i="10" s="1"/>
  <c r="C15" i="8"/>
  <c r="D13" i="8" s="1"/>
  <c r="F48" i="8"/>
  <c r="D64" i="8"/>
  <c r="F64" i="8"/>
  <c r="D32" i="8"/>
  <c r="F40" i="7"/>
  <c r="E15" i="7"/>
  <c r="F14" i="7" s="1"/>
  <c r="F48" i="7"/>
  <c r="D40" i="7"/>
  <c r="D56" i="7"/>
  <c r="F64" i="7"/>
  <c r="D32" i="7"/>
  <c r="C15" i="7"/>
  <c r="D13" i="7" s="1"/>
  <c r="B15" i="7"/>
  <c r="F32" i="7"/>
  <c r="D48" i="7"/>
  <c r="F48" i="6"/>
  <c r="D40" i="6"/>
  <c r="F32" i="6"/>
  <c r="D24" i="6"/>
  <c r="E15" i="6"/>
  <c r="F12" i="6" s="1"/>
  <c r="D32" i="6"/>
  <c r="F24" i="6"/>
  <c r="D48" i="6"/>
  <c r="B15" i="6"/>
  <c r="F40" i="6"/>
  <c r="B15" i="10"/>
  <c r="B15" i="8"/>
  <c r="E15" i="8"/>
  <c r="F13" i="8" s="1"/>
  <c r="C15" i="6"/>
  <c r="D14" i="6" s="1"/>
  <c r="D12" i="8" l="1"/>
  <c r="F13" i="10"/>
  <c r="F13" i="7"/>
  <c r="F12" i="10"/>
  <c r="D12" i="10"/>
  <c r="D13" i="10"/>
  <c r="D14" i="8"/>
  <c r="D14" i="7"/>
  <c r="F12" i="7"/>
  <c r="D12" i="7"/>
  <c r="F14" i="6"/>
  <c r="F13" i="6"/>
  <c r="D12" i="6"/>
  <c r="F12" i="8"/>
  <c r="F14" i="8"/>
  <c r="D13" i="6"/>
  <c r="J30" i="2"/>
  <c r="H29" i="2"/>
  <c r="H30" i="2"/>
  <c r="J31" i="2"/>
  <c r="I14" i="2"/>
  <c r="I13" i="2"/>
  <c r="I12" i="2"/>
  <c r="F15" i="10" l="1"/>
  <c r="D15" i="8"/>
  <c r="F15" i="7"/>
  <c r="I15" i="2"/>
  <c r="D15" i="7"/>
  <c r="D15" i="10"/>
  <c r="D15" i="6"/>
  <c r="F15" i="6"/>
  <c r="F15" i="8"/>
  <c r="H31" i="2"/>
  <c r="H32" i="2" s="1"/>
  <c r="J29" i="2"/>
  <c r="J32" i="2" s="1"/>
  <c r="J12" i="2" l="1"/>
  <c r="J63" i="2"/>
  <c r="J62" i="2"/>
  <c r="J61" i="2"/>
  <c r="J55" i="2"/>
  <c r="J54" i="2"/>
  <c r="J53" i="2"/>
  <c r="J47" i="2"/>
  <c r="J46" i="2"/>
  <c r="J45" i="2"/>
  <c r="J39" i="2"/>
  <c r="J38" i="2"/>
  <c r="J37" i="2"/>
  <c r="J23" i="2"/>
  <c r="J22" i="2"/>
  <c r="J21" i="2"/>
  <c r="J14" i="2"/>
  <c r="J13" i="2"/>
  <c r="H63" i="2"/>
  <c r="H62" i="2"/>
  <c r="H61" i="2"/>
  <c r="H55" i="2"/>
  <c r="H54" i="2"/>
  <c r="H53" i="2"/>
  <c r="H47" i="2"/>
  <c r="H46" i="2"/>
  <c r="H45" i="2"/>
  <c r="H39" i="2"/>
  <c r="H38" i="2"/>
  <c r="H37" i="2"/>
  <c r="H23" i="2"/>
  <c r="H22" i="2"/>
  <c r="H21" i="2"/>
  <c r="J56" i="2" l="1"/>
  <c r="H48" i="2"/>
  <c r="J15" i="2"/>
  <c r="H24" i="2"/>
  <c r="H64" i="2"/>
  <c r="J64" i="2"/>
  <c r="H56" i="2"/>
  <c r="J48" i="2"/>
  <c r="H40" i="2"/>
  <c r="J40" i="2"/>
  <c r="J24" i="2"/>
  <c r="D12" i="2" l="1"/>
  <c r="E12" i="2"/>
  <c r="D13" i="2"/>
  <c r="E13" i="2"/>
  <c r="D14" i="2"/>
  <c r="E14" i="2"/>
  <c r="E15" i="2" l="1"/>
  <c r="D15" i="2"/>
  <c r="C15" i="2"/>
  <c r="B15" i="2"/>
  <c r="G14" i="2" l="1"/>
  <c r="G13" i="2"/>
  <c r="G12" i="2"/>
  <c r="G15" i="2" l="1"/>
  <c r="H14" i="2" s="1"/>
  <c r="H12" i="2" l="1"/>
  <c r="H13" i="2"/>
  <c r="F13" i="2"/>
  <c r="F14" i="2"/>
  <c r="F12" i="2"/>
  <c r="H15" i="2" l="1"/>
  <c r="F15" i="2"/>
</calcChain>
</file>

<file path=xl/sharedStrings.xml><?xml version="1.0" encoding="utf-8"?>
<sst xmlns="http://schemas.openxmlformats.org/spreadsheetml/2006/main" count="571" uniqueCount="42">
  <si>
    <t>Alla fondtyper</t>
  </si>
  <si>
    <t>Nettosparande</t>
  </si>
  <si>
    <t>%</t>
  </si>
  <si>
    <t>TOTALT</t>
  </si>
  <si>
    <t>Aktiefonder</t>
  </si>
  <si>
    <t>Blandfonder</t>
  </si>
  <si>
    <t>Övriga fonder</t>
  </si>
  <si>
    <t>Hedgefonder</t>
  </si>
  <si>
    <t xml:space="preserve"> </t>
  </si>
  <si>
    <t>Långa räntefonder</t>
  </si>
  <si>
    <t>Korta räntefonder</t>
  </si>
  <si>
    <t>summa</t>
  </si>
  <si>
    <t>Antal</t>
  </si>
  <si>
    <t>fonder</t>
  </si>
  <si>
    <t>fonder %</t>
  </si>
  <si>
    <t>Om statistiken</t>
  </si>
  <si>
    <t>(En fond kan endast tillhöra en kategori.)</t>
  </si>
  <si>
    <t>som är medlemmar i Fondbolagens förening. För sparande till premiepensionen ingår även fondbolag som inte</t>
  </si>
  <si>
    <t xml:space="preserve">Avvikelser jämfört med Fondbolagens förenings månadsstatistik beror främst på att månadsstatistiken har en något </t>
  </si>
  <si>
    <t>bättre täckning än kvartalsstatistiken.</t>
  </si>
  <si>
    <t>Förmögenhet</t>
  </si>
  <si>
    <t>Förm.</t>
  </si>
  <si>
    <t>Uppgifterna redovisar nettosparande, fondförmögenhet och antal fonder uppdelat på fondtyp och följande kategorier:</t>
  </si>
  <si>
    <t xml:space="preserve">Uppgifterna visar fondsparandet i Sverige och omfattar fonder som marknadsförs och säljs i Sverige av fondbolag </t>
  </si>
  <si>
    <t xml:space="preserve">är medlemmar i föreningen. Både Sverigeregistrerade och utlandsregistrerade fonder ingår. Statistiken visar försäljning i Sverige, </t>
  </si>
  <si>
    <t>medan eventuell försäljning utomlands inte ingår.</t>
  </si>
  <si>
    <t xml:space="preserve">Fonder med hållbara investeringar som mål (art. 9): Fonder som enligt fondbolaget är SFDR artikel 9-fonder. </t>
  </si>
  <si>
    <t xml:space="preserve">Fonder som främjar miljörelaterade eller sociala egenskaper (art. 8): Fonder som enligt fondbolaget är SFDR artikel 8-fonder. </t>
  </si>
  <si>
    <t>Övriga fonder: Fonder som inte är art. 9- eller art. 8-fonder</t>
  </si>
  <si>
    <t>Nettoflöden</t>
  </si>
  <si>
    <t>Fonder med hållbara investeringar som mål (Artikel 9-fonder)</t>
  </si>
  <si>
    <t>Fonder som främjar miljörelaterade eller sociala egenskaper (Artikel 8-fonder)</t>
  </si>
  <si>
    <t>kv1</t>
  </si>
  <si>
    <t>kv2</t>
  </si>
  <si>
    <t>kv3</t>
  </si>
  <si>
    <t>kv4</t>
  </si>
  <si>
    <t>Fondsparandet i Sverige efter hållbarhetsdeklaration samt fondtyp (MSEK) 2024</t>
  </si>
  <si>
    <t>Fondsparandet i Sverige efter hållbarhetsdeklaration samt fondtyp (MSEK) kv1 2024</t>
  </si>
  <si>
    <t>Fondsparandet i Sverige efter hållbarhetsdeklaration samt fondtyp (MSEK) kv2 2024</t>
  </si>
  <si>
    <t>Fondsparandet i Sverige efter hållbarhetsdeklaration samt fondtyp (MSEK) kv3 2024</t>
  </si>
  <si>
    <t>Fondsparandet i Sverige efter hållbarhetsdeklaration samt fondtyp (MSEK) kv4 2024</t>
  </si>
  <si>
    <t>Kvartal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</si>
</sst>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2" borderId="3" xfId="0" applyFont="1" applyFill="1" applyBorder="1"/>
    <xf numFmtId="3" fontId="3" fillId="0" borderId="3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3" fontId="1" fillId="0" borderId="5" xfId="0" applyNumberFormat="1" applyFont="1" applyBorder="1"/>
    <xf numFmtId="3" fontId="1" fillId="0" borderId="9" xfId="0" applyNumberFormat="1" applyFont="1" applyBorder="1"/>
    <xf numFmtId="3" fontId="3" fillId="0" borderId="9" xfId="0" applyNumberFormat="1" applyFont="1" applyBorder="1"/>
    <xf numFmtId="3" fontId="1" fillId="0" borderId="6" xfId="0" applyNumberFormat="1" applyFont="1" applyBorder="1"/>
    <xf numFmtId="14" fontId="3" fillId="2" borderId="4" xfId="0" applyNumberFormat="1" applyFont="1" applyFill="1" applyBorder="1" applyAlignment="1">
      <alignment horizontal="right"/>
    </xf>
    <xf numFmtId="3" fontId="3" fillId="0" borderId="10" xfId="0" applyNumberFormat="1" applyFont="1" applyBorder="1"/>
    <xf numFmtId="3" fontId="1" fillId="0" borderId="10" xfId="0" applyNumberFormat="1" applyFont="1" applyBorder="1"/>
    <xf numFmtId="0" fontId="1" fillId="2" borderId="6" xfId="0" applyFont="1" applyFill="1" applyBorder="1"/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1" fillId="2" borderId="5" xfId="0" applyFont="1" applyFill="1" applyBorder="1" applyAlignment="1">
      <alignment wrapText="1"/>
    </xf>
    <xf numFmtId="3" fontId="3" fillId="0" borderId="3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3" fillId="2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528A19-375B-4A4A-8AF7-F5609FABB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26E76BD-9799-41F4-AC88-2FBF89E15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C6680D9-3934-4E4A-AD54-FF2D4149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322265A-FBC5-4A3F-8ACD-578044320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P78"/>
  <sheetViews>
    <sheetView tabSelected="1" zoomScaleNormal="100" zoomScaleSheetLayoutView="100" workbookViewId="0">
      <selection activeCell="A7" sqref="A7"/>
    </sheetView>
  </sheetViews>
  <sheetFormatPr defaultColWidth="9.140625" defaultRowHeight="10.5" x14ac:dyDescent="0.15"/>
  <cols>
    <col min="1" max="1" width="36.7109375" style="1" customWidth="1"/>
    <col min="2" max="5" width="11" style="1" customWidth="1"/>
    <col min="6" max="6" width="14.85546875" style="1" customWidth="1"/>
    <col min="7" max="7" width="14" style="1" customWidth="1"/>
    <col min="8" max="8" width="8.140625" style="1" customWidth="1"/>
    <col min="9" max="9" width="7.140625" style="1" bestFit="1" customWidth="1"/>
    <col min="10" max="10" width="9.85546875" style="1" customWidth="1"/>
    <col min="11" max="16384" width="9.140625" style="1"/>
  </cols>
  <sheetData>
    <row r="1" spans="1:16" ht="10.5" customHeight="1" x14ac:dyDescent="0.15"/>
    <row r="2" spans="1:16" ht="10.5" customHeight="1" x14ac:dyDescent="0.15"/>
    <row r="3" spans="1:16" ht="10.5" customHeight="1" x14ac:dyDescent="0.15">
      <c r="A3" s="2" t="s">
        <v>8</v>
      </c>
    </row>
    <row r="4" spans="1:16" ht="10.5" customHeight="1" x14ac:dyDescent="0.15">
      <c r="A4" s="2"/>
    </row>
    <row r="5" spans="1:16" ht="10.5" customHeight="1" x14ac:dyDescent="0.15">
      <c r="A5" s="2"/>
    </row>
    <row r="6" spans="1:16" ht="10.5" customHeight="1" x14ac:dyDescent="0.15">
      <c r="A6" s="2"/>
      <c r="B6" s="2"/>
    </row>
    <row r="7" spans="1:16" ht="12.75" x14ac:dyDescent="0.2">
      <c r="A7" s="26" t="s">
        <v>36</v>
      </c>
      <c r="B7" s="27"/>
      <c r="C7" s="25"/>
      <c r="D7" s="25"/>
      <c r="E7" s="25"/>
      <c r="F7" s="25"/>
      <c r="G7" s="25"/>
      <c r="H7" s="28"/>
      <c r="I7" s="25"/>
      <c r="J7" s="25"/>
      <c r="K7" s="25"/>
      <c r="L7" s="25"/>
      <c r="M7" s="25"/>
      <c r="N7" s="25"/>
      <c r="O7" s="25"/>
      <c r="P7" s="25"/>
    </row>
    <row r="8" spans="1:16" ht="10.5" customHeight="1" x14ac:dyDescent="0.15">
      <c r="B8" s="25"/>
      <c r="J8" s="25"/>
      <c r="K8" s="25"/>
      <c r="L8" s="25"/>
      <c r="M8" s="25"/>
      <c r="N8" s="25"/>
      <c r="O8" s="25"/>
      <c r="P8" s="25"/>
    </row>
    <row r="9" spans="1:16" ht="12" customHeight="1" x14ac:dyDescent="0.15">
      <c r="A9" s="3" t="s">
        <v>0</v>
      </c>
    </row>
    <row r="10" spans="1:16" ht="12" customHeight="1" x14ac:dyDescent="0.2">
      <c r="A10" s="4"/>
      <c r="B10" s="35" t="s">
        <v>1</v>
      </c>
      <c r="C10" s="36"/>
      <c r="D10" s="36"/>
      <c r="E10" s="37"/>
      <c r="F10" s="6" t="s">
        <v>1</v>
      </c>
      <c r="G10" s="6" t="s">
        <v>20</v>
      </c>
      <c r="H10" s="5" t="s">
        <v>21</v>
      </c>
      <c r="I10" s="6" t="s">
        <v>12</v>
      </c>
      <c r="J10" s="5" t="s">
        <v>12</v>
      </c>
    </row>
    <row r="11" spans="1:16" ht="12" customHeight="1" x14ac:dyDescent="0.15">
      <c r="A11" s="7"/>
      <c r="B11" s="8" t="s">
        <v>32</v>
      </c>
      <c r="C11" s="9" t="s">
        <v>33</v>
      </c>
      <c r="D11" s="9" t="s">
        <v>34</v>
      </c>
      <c r="E11" s="9" t="s">
        <v>35</v>
      </c>
      <c r="F11" s="9" t="s">
        <v>11</v>
      </c>
      <c r="G11" s="21">
        <v>45657</v>
      </c>
      <c r="H11" s="8" t="s">
        <v>2</v>
      </c>
      <c r="I11" s="21" t="s">
        <v>13</v>
      </c>
      <c r="J11" s="8" t="s">
        <v>14</v>
      </c>
    </row>
    <row r="12" spans="1:16" ht="23.25" customHeight="1" x14ac:dyDescent="0.15">
      <c r="A12" s="29" t="s">
        <v>30</v>
      </c>
      <c r="B12" s="17">
        <f t="shared" ref="B12:E14" si="0">+B21+B29+B37+B45+B53+B61</f>
        <v>8788.16</v>
      </c>
      <c r="C12" s="17">
        <f t="shared" si="0"/>
        <v>7487.090000000002</v>
      </c>
      <c r="D12" s="17">
        <f t="shared" si="0"/>
        <v>5162.1600000000008</v>
      </c>
      <c r="E12" s="17">
        <f t="shared" si="0"/>
        <v>10585.960000000003</v>
      </c>
      <c r="F12" s="19">
        <f>SUM(B12:E12)</f>
        <v>32023.370000000006</v>
      </c>
      <c r="G12" s="17">
        <f>+G21+G29+G37+G45+G53+G61</f>
        <v>296244.70999999996</v>
      </c>
      <c r="H12" s="31">
        <f>G12/$G$15*100</f>
        <v>3.598834644340835</v>
      </c>
      <c r="I12" s="17">
        <f>+I21+I29+I37+I45+I53+I61</f>
        <v>87</v>
      </c>
      <c r="J12" s="17">
        <f>I12/$I$15*100</f>
        <v>6.8666140489344913</v>
      </c>
    </row>
    <row r="13" spans="1:16" ht="23.25" customHeight="1" x14ac:dyDescent="0.15">
      <c r="A13" s="29" t="s">
        <v>31</v>
      </c>
      <c r="B13" s="17">
        <f t="shared" si="0"/>
        <v>9827.73</v>
      </c>
      <c r="C13" s="17">
        <f t="shared" si="0"/>
        <v>40122.11</v>
      </c>
      <c r="D13" s="17">
        <f t="shared" si="0"/>
        <v>24498.019999999997</v>
      </c>
      <c r="E13" s="17">
        <f t="shared" si="0"/>
        <v>73892.540000000008</v>
      </c>
      <c r="F13" s="19">
        <f t="shared" ref="F13:F14" si="1">SUM(B13:E13)</f>
        <v>148340.4</v>
      </c>
      <c r="G13" s="17">
        <f>+G22+G30+G38+G46+G54+G62</f>
        <v>7650108.5499999998</v>
      </c>
      <c r="H13" s="17">
        <f t="shared" ref="H13:H14" si="2">G13/$G$15*100</f>
        <v>92.934910745606331</v>
      </c>
      <c r="I13" s="17">
        <f>+I22+I30+I38+I46+I54+I62</f>
        <v>995</v>
      </c>
      <c r="J13" s="17">
        <f>I13/$I$15*100</f>
        <v>78.531965272296773</v>
      </c>
    </row>
    <row r="14" spans="1:16" ht="14.25" customHeight="1" x14ac:dyDescent="0.15">
      <c r="A14" s="24" t="s">
        <v>6</v>
      </c>
      <c r="B14" s="20">
        <f t="shared" si="0"/>
        <v>6442.29</v>
      </c>
      <c r="C14" s="20">
        <f t="shared" si="0"/>
        <v>8809.1</v>
      </c>
      <c r="D14" s="20">
        <f t="shared" si="0"/>
        <v>6142.3200000000006</v>
      </c>
      <c r="E14" s="20">
        <f t="shared" si="0"/>
        <v>3215.7699999999995</v>
      </c>
      <c r="F14" s="22">
        <f t="shared" si="1"/>
        <v>24609.48</v>
      </c>
      <c r="G14" s="20">
        <f>+G23+G31+G39+G47+G55+G63</f>
        <v>285331.14000000007</v>
      </c>
      <c r="H14" s="32">
        <f t="shared" si="2"/>
        <v>3.4662546100528351</v>
      </c>
      <c r="I14" s="20">
        <f>+I23+I31+I39+I47+I55+I63</f>
        <v>185</v>
      </c>
      <c r="J14" s="20">
        <f>I14/$I$15*100</f>
        <v>14.601420678768745</v>
      </c>
    </row>
    <row r="15" spans="1:16" ht="12" customHeight="1" x14ac:dyDescent="0.15">
      <c r="A15" s="12" t="s">
        <v>3</v>
      </c>
      <c r="B15" s="13">
        <f>SUM(B12:B14)</f>
        <v>25058.18</v>
      </c>
      <c r="C15" s="13">
        <f t="shared" ref="C15:J15" si="3">SUM(C12:C14)</f>
        <v>56418.3</v>
      </c>
      <c r="D15" s="13">
        <f t="shared" si="3"/>
        <v>35802.5</v>
      </c>
      <c r="E15" s="13">
        <f t="shared" si="3"/>
        <v>87694.270000000019</v>
      </c>
      <c r="F15" s="13">
        <f t="shared" si="3"/>
        <v>204973.25</v>
      </c>
      <c r="G15" s="13">
        <f t="shared" si="3"/>
        <v>8231684.3999999994</v>
      </c>
      <c r="H15" s="13">
        <f t="shared" si="3"/>
        <v>100</v>
      </c>
      <c r="I15" s="13">
        <f t="shared" si="3"/>
        <v>1267</v>
      </c>
      <c r="J15" s="13">
        <f t="shared" si="3"/>
        <v>100.00000000000001</v>
      </c>
    </row>
    <row r="16" spans="1:16" ht="12" customHeight="1" thickBot="1" x14ac:dyDescent="0.2">
      <c r="A16" s="14"/>
      <c r="B16" s="14"/>
      <c r="C16" s="14"/>
      <c r="D16" s="14"/>
      <c r="E16" s="14"/>
      <c r="F16" s="14"/>
      <c r="G16" s="14"/>
      <c r="H16" s="15"/>
      <c r="I16" s="14"/>
      <c r="J16" s="15"/>
    </row>
    <row r="17" spans="1:10" ht="10.5" customHeight="1" x14ac:dyDescent="0.15">
      <c r="A17" s="16"/>
      <c r="B17" s="16"/>
      <c r="C17" s="16"/>
      <c r="D17" s="16"/>
      <c r="E17" s="16"/>
      <c r="F17" s="16"/>
      <c r="G17" s="16"/>
      <c r="I17" s="16"/>
    </row>
    <row r="18" spans="1:10" ht="12" customHeight="1" x14ac:dyDescent="0.15">
      <c r="A18" s="3" t="s">
        <v>4</v>
      </c>
    </row>
    <row r="19" spans="1:10" ht="12" customHeight="1" x14ac:dyDescent="0.2">
      <c r="A19" s="4"/>
      <c r="B19" s="35" t="s">
        <v>1</v>
      </c>
      <c r="C19" s="36"/>
      <c r="D19" s="36"/>
      <c r="E19" s="37"/>
      <c r="F19" s="6" t="s">
        <v>1</v>
      </c>
      <c r="G19" s="6" t="s">
        <v>20</v>
      </c>
      <c r="H19" s="5" t="s">
        <v>21</v>
      </c>
      <c r="I19" s="6" t="s">
        <v>12</v>
      </c>
      <c r="J19" s="5" t="s">
        <v>12</v>
      </c>
    </row>
    <row r="20" spans="1:10" ht="12" customHeight="1" x14ac:dyDescent="0.15">
      <c r="A20" s="7"/>
      <c r="B20" s="8" t="s">
        <v>32</v>
      </c>
      <c r="C20" s="9" t="s">
        <v>33</v>
      </c>
      <c r="D20" s="9" t="s">
        <v>34</v>
      </c>
      <c r="E20" s="9" t="s">
        <v>35</v>
      </c>
      <c r="F20" s="9" t="s">
        <v>11</v>
      </c>
      <c r="G20" s="21"/>
      <c r="H20" s="8" t="s">
        <v>2</v>
      </c>
      <c r="I20" s="21" t="s">
        <v>13</v>
      </c>
      <c r="J20" s="8" t="s">
        <v>14</v>
      </c>
    </row>
    <row r="21" spans="1:10" ht="23.25" customHeight="1" x14ac:dyDescent="0.15">
      <c r="A21" s="29" t="s">
        <v>30</v>
      </c>
      <c r="B21" s="17">
        <f>+'Kv1'!B21</f>
        <v>8689.98</v>
      </c>
      <c r="C21" s="17">
        <f>+'Kv2'!B21</f>
        <v>5408.6200000000026</v>
      </c>
      <c r="D21" s="17">
        <f>+'Kv3'!B21</f>
        <v>3997.09</v>
      </c>
      <c r="E21" s="18">
        <f>+'Kv4'!B21</f>
        <v>8801.4800000000032</v>
      </c>
      <c r="F21" s="19">
        <f>SUM(B21:E21)</f>
        <v>26897.170000000006</v>
      </c>
      <c r="G21" s="18">
        <v>260175.51</v>
      </c>
      <c r="H21" s="31">
        <f>G21/$G$24*100</f>
        <v>4.6308057381681849</v>
      </c>
      <c r="I21" s="18">
        <v>65</v>
      </c>
      <c r="J21" s="17">
        <f>I21/$I$24*100</f>
        <v>8.6782376502002663</v>
      </c>
    </row>
    <row r="22" spans="1:10" ht="23.25" customHeight="1" x14ac:dyDescent="0.15">
      <c r="A22" s="29" t="s">
        <v>31</v>
      </c>
      <c r="B22" s="17">
        <f>+'Kv1'!B22</f>
        <v>17278.589999999997</v>
      </c>
      <c r="C22" s="17">
        <f>+'Kv2'!B22</f>
        <v>22053.200000000012</v>
      </c>
      <c r="D22" s="17">
        <f>+'Kv3'!B22</f>
        <v>7166.8499999999913</v>
      </c>
      <c r="E22" s="18">
        <f>+'Kv4'!B22</f>
        <v>13812.390000000014</v>
      </c>
      <c r="F22" s="19">
        <f t="shared" ref="F22:F23" si="4">SUM(B22:E22)</f>
        <v>60311.030000000013</v>
      </c>
      <c r="G22" s="18">
        <v>5156289.47</v>
      </c>
      <c r="H22" s="17">
        <f>G22/$G$24*100</f>
        <v>91.775643546666572</v>
      </c>
      <c r="I22" s="18">
        <v>590</v>
      </c>
      <c r="J22" s="17">
        <f>I22/$I$24*100</f>
        <v>78.771695594125504</v>
      </c>
    </row>
    <row r="23" spans="1:10" ht="13.5" customHeight="1" x14ac:dyDescent="0.15">
      <c r="A23" s="24" t="s">
        <v>6</v>
      </c>
      <c r="B23" s="20">
        <f>+'Kv1'!B23</f>
        <v>7525.7199999999993</v>
      </c>
      <c r="C23" s="20">
        <f>+'Kv2'!B23</f>
        <v>8677.57</v>
      </c>
      <c r="D23" s="20">
        <f>+'Kv3'!B23</f>
        <v>3701.3</v>
      </c>
      <c r="E23" s="23">
        <f>+'Kv4'!B23</f>
        <v>14.319999999999709</v>
      </c>
      <c r="F23" s="22">
        <f t="shared" si="4"/>
        <v>19918.91</v>
      </c>
      <c r="G23" s="23">
        <v>201898.75</v>
      </c>
      <c r="H23" s="32">
        <f>G23/$G$24*100</f>
        <v>3.5935507151652502</v>
      </c>
      <c r="I23" s="23">
        <v>94</v>
      </c>
      <c r="J23" s="20">
        <f>I23/$I$24*100</f>
        <v>12.550066755674234</v>
      </c>
    </row>
    <row r="24" spans="1:10" ht="12" customHeight="1" x14ac:dyDescent="0.15">
      <c r="A24" s="12" t="s">
        <v>3</v>
      </c>
      <c r="B24" s="30">
        <f>SUM(B21:B23)</f>
        <v>33494.289999999994</v>
      </c>
      <c r="C24" s="30">
        <f t="shared" ref="C24:F24" si="5">SUM(C21:C23)</f>
        <v>36139.390000000014</v>
      </c>
      <c r="D24" s="30">
        <f t="shared" si="5"/>
        <v>14865.239999999991</v>
      </c>
      <c r="E24" s="30">
        <f t="shared" si="5"/>
        <v>22628.190000000017</v>
      </c>
      <c r="F24" s="30">
        <f t="shared" si="5"/>
        <v>107127.11000000002</v>
      </c>
      <c r="G24" s="30">
        <v>5618363.7299999995</v>
      </c>
      <c r="H24" s="13">
        <f t="shared" ref="H24" si="6">SUM(H21:H23)</f>
        <v>100.00000000000001</v>
      </c>
      <c r="I24" s="30">
        <v>749</v>
      </c>
      <c r="J24" s="13">
        <f t="shared" ref="J24" si="7">SUM(J21:J23)</f>
        <v>100</v>
      </c>
    </row>
    <row r="25" spans="1:10" ht="12" customHeight="1" x14ac:dyDescent="0.15">
      <c r="A25" s="16"/>
      <c r="F25" s="16"/>
    </row>
    <row r="26" spans="1:10" ht="12" customHeight="1" x14ac:dyDescent="0.15">
      <c r="A26" s="3" t="s">
        <v>5</v>
      </c>
    </row>
    <row r="27" spans="1:10" ht="12" customHeight="1" x14ac:dyDescent="0.2">
      <c r="A27" s="4"/>
      <c r="B27" s="35" t="s">
        <v>1</v>
      </c>
      <c r="C27" s="36"/>
      <c r="D27" s="36"/>
      <c r="E27" s="37"/>
      <c r="F27" s="6" t="s">
        <v>1</v>
      </c>
      <c r="G27" s="6" t="s">
        <v>20</v>
      </c>
      <c r="H27" s="5" t="s">
        <v>21</v>
      </c>
      <c r="I27" s="6" t="s">
        <v>12</v>
      </c>
      <c r="J27" s="5" t="s">
        <v>12</v>
      </c>
    </row>
    <row r="28" spans="1:10" ht="12" customHeight="1" x14ac:dyDescent="0.15">
      <c r="A28" s="7"/>
      <c r="B28" s="8" t="s">
        <v>32</v>
      </c>
      <c r="C28" s="9" t="s">
        <v>33</v>
      </c>
      <c r="D28" s="9" t="s">
        <v>34</v>
      </c>
      <c r="E28" s="9" t="s">
        <v>35</v>
      </c>
      <c r="F28" s="9" t="s">
        <v>11</v>
      </c>
      <c r="G28" s="21"/>
      <c r="H28" s="8" t="s">
        <v>2</v>
      </c>
      <c r="I28" s="21" t="s">
        <v>13</v>
      </c>
      <c r="J28" s="8" t="s">
        <v>14</v>
      </c>
    </row>
    <row r="29" spans="1:10" ht="23.25" customHeight="1" x14ac:dyDescent="0.15">
      <c r="A29" s="29" t="s">
        <v>30</v>
      </c>
      <c r="B29" s="17">
        <f>+'Kv1'!B29</f>
        <v>-185.09</v>
      </c>
      <c r="C29" s="17">
        <f>+'Kv2'!B29</f>
        <v>-22.389999999999986</v>
      </c>
      <c r="D29" s="17">
        <f>+'Kv3'!B29</f>
        <v>-75.12</v>
      </c>
      <c r="E29" s="18">
        <f>+'Kv4'!B29</f>
        <v>-3.789999999999992</v>
      </c>
      <c r="F29" s="19">
        <f>SUM(B29:E29)</f>
        <v>-286.39</v>
      </c>
      <c r="G29" s="18">
        <v>6501.92</v>
      </c>
      <c r="H29" s="31">
        <f>+G29/$G$32*100</f>
        <v>0.41584584017450904</v>
      </c>
      <c r="I29" s="18">
        <v>1</v>
      </c>
      <c r="J29" s="17">
        <f>+I29/$I$32*100</f>
        <v>0.46511627906976744</v>
      </c>
    </row>
    <row r="30" spans="1:10" ht="23.25" customHeight="1" x14ac:dyDescent="0.15">
      <c r="A30" s="29" t="s">
        <v>31</v>
      </c>
      <c r="B30" s="17">
        <f>+'Kv1'!B30</f>
        <v>-5999.619999999999</v>
      </c>
      <c r="C30" s="17">
        <f>+'Kv2'!B30</f>
        <v>-1367.6200000000026</v>
      </c>
      <c r="D30" s="17">
        <f>+'Kv3'!B30</f>
        <v>-1680.9299999999967</v>
      </c>
      <c r="E30" s="18">
        <f>+'Kv4'!B30</f>
        <v>3839.0899999999965</v>
      </c>
      <c r="F30" s="19">
        <f t="shared" ref="F30:F31" si="8">SUM(B30:E30)</f>
        <v>-5209.0800000000017</v>
      </c>
      <c r="G30" s="18">
        <v>1541345.89</v>
      </c>
      <c r="H30" s="17">
        <f>+G30/$G$32*100</f>
        <v>98.580461867660091</v>
      </c>
      <c r="I30" s="18">
        <v>186</v>
      </c>
      <c r="J30" s="17">
        <f>+I30/$I$32*100</f>
        <v>86.511627906976742</v>
      </c>
    </row>
    <row r="31" spans="1:10" ht="13.5" customHeight="1" x14ac:dyDescent="0.15">
      <c r="A31" s="24" t="s">
        <v>6</v>
      </c>
      <c r="B31" s="20">
        <f>+'Kv1'!B31</f>
        <v>208.11</v>
      </c>
      <c r="C31" s="20">
        <f>+'Kv2'!B31</f>
        <v>486.79000000000008</v>
      </c>
      <c r="D31" s="20">
        <f>+'Kv3'!B31</f>
        <v>808.54</v>
      </c>
      <c r="E31" s="23">
        <f>+'Kv4'!B31</f>
        <v>379.53</v>
      </c>
      <c r="F31" s="22">
        <f t="shared" si="8"/>
        <v>1882.97</v>
      </c>
      <c r="G31" s="23">
        <v>15693.14</v>
      </c>
      <c r="H31" s="32">
        <f>+G31/$G$32*100</f>
        <v>1.0036922921654212</v>
      </c>
      <c r="I31" s="23">
        <v>28</v>
      </c>
      <c r="J31" s="20">
        <f>+I31/$I$32*100</f>
        <v>13.023255813953488</v>
      </c>
    </row>
    <row r="32" spans="1:10" ht="12" customHeight="1" x14ac:dyDescent="0.15">
      <c r="A32" s="12" t="s">
        <v>3</v>
      </c>
      <c r="B32" s="30">
        <f>SUM(B29:B31)</f>
        <v>-5976.5999999999995</v>
      </c>
      <c r="C32" s="30">
        <f t="shared" ref="C32:F32" si="9">SUM(C29:C31)</f>
        <v>-903.22000000000241</v>
      </c>
      <c r="D32" s="30">
        <f t="shared" si="9"/>
        <v>-947.50999999999658</v>
      </c>
      <c r="E32" s="30">
        <f t="shared" si="9"/>
        <v>4214.8299999999963</v>
      </c>
      <c r="F32" s="30">
        <f t="shared" si="9"/>
        <v>-3612.5000000000018</v>
      </c>
      <c r="G32" s="30">
        <v>1563540.9499999997</v>
      </c>
      <c r="H32" s="13">
        <f t="shared" ref="H32" si="10">SUM(H29:H31)</f>
        <v>100.00000000000003</v>
      </c>
      <c r="I32" s="30">
        <v>215</v>
      </c>
      <c r="J32" s="13">
        <f t="shared" ref="J32" si="11">SUM(J29:J31)</f>
        <v>99.999999999999986</v>
      </c>
    </row>
    <row r="33" spans="1:10" ht="12" customHeight="1" x14ac:dyDescent="0.15">
      <c r="A33" s="16"/>
      <c r="F33" s="16"/>
    </row>
    <row r="34" spans="1:10" ht="12" customHeight="1" x14ac:dyDescent="0.15">
      <c r="A34" s="3" t="s">
        <v>9</v>
      </c>
    </row>
    <row r="35" spans="1:10" ht="12" customHeight="1" x14ac:dyDescent="0.2">
      <c r="A35" s="4"/>
      <c r="B35" s="35" t="s">
        <v>1</v>
      </c>
      <c r="C35" s="36"/>
      <c r="D35" s="36"/>
      <c r="E35" s="37"/>
      <c r="F35" s="6" t="s">
        <v>1</v>
      </c>
      <c r="G35" s="6" t="s">
        <v>20</v>
      </c>
      <c r="H35" s="5" t="s">
        <v>21</v>
      </c>
      <c r="I35" s="6" t="s">
        <v>12</v>
      </c>
      <c r="J35" s="5" t="s">
        <v>12</v>
      </c>
    </row>
    <row r="36" spans="1:10" ht="12" customHeight="1" x14ac:dyDescent="0.15">
      <c r="A36" s="7"/>
      <c r="B36" s="8" t="s">
        <v>32</v>
      </c>
      <c r="C36" s="9" t="s">
        <v>33</v>
      </c>
      <c r="D36" s="9" t="s">
        <v>34</v>
      </c>
      <c r="E36" s="9" t="s">
        <v>35</v>
      </c>
      <c r="F36" s="9" t="s">
        <v>11</v>
      </c>
      <c r="G36" s="21"/>
      <c r="H36" s="8" t="s">
        <v>2</v>
      </c>
      <c r="I36" s="21" t="s">
        <v>13</v>
      </c>
      <c r="J36" s="8" t="s">
        <v>14</v>
      </c>
    </row>
    <row r="37" spans="1:10" ht="23.25" customHeight="1" x14ac:dyDescent="0.15">
      <c r="A37" s="29" t="s">
        <v>30</v>
      </c>
      <c r="B37" s="17">
        <f>+'Kv1'!B37</f>
        <v>290.02</v>
      </c>
      <c r="C37" s="17">
        <f>+'Kv2'!B37</f>
        <v>1671.1799999999998</v>
      </c>
      <c r="D37" s="17">
        <f>+'Kv3'!B37</f>
        <v>1039.51</v>
      </c>
      <c r="E37" s="18">
        <f>+'Kv4'!B37</f>
        <v>677.8900000000001</v>
      </c>
      <c r="F37" s="19">
        <f>SUM(B37:E37)</f>
        <v>3678.6000000000004</v>
      </c>
      <c r="G37" s="18">
        <v>23726.93</v>
      </c>
      <c r="H37" s="31">
        <f>+G37/$G$40*100</f>
        <v>3.4831626164634097</v>
      </c>
      <c r="I37" s="18">
        <v>15</v>
      </c>
      <c r="J37" s="17">
        <f>+I37/$I$40*100</f>
        <v>7.5</v>
      </c>
    </row>
    <row r="38" spans="1:10" ht="23.25" customHeight="1" x14ac:dyDescent="0.15">
      <c r="A38" s="29" t="s">
        <v>31</v>
      </c>
      <c r="B38" s="17">
        <f>+'Kv1'!B38</f>
        <v>10050.77</v>
      </c>
      <c r="C38" s="17">
        <f>+'Kv2'!B38</f>
        <v>14758.919999999998</v>
      </c>
      <c r="D38" s="17">
        <f>+'Kv3'!B38</f>
        <v>7714.3000000000029</v>
      </c>
      <c r="E38" s="18">
        <f>+'Kv4'!B38</f>
        <v>42054.25</v>
      </c>
      <c r="F38" s="19">
        <f t="shared" ref="F38:F39" si="12">SUM(B38:E38)</f>
        <v>74578.240000000005</v>
      </c>
      <c r="G38" s="18">
        <v>625210.4</v>
      </c>
      <c r="H38" s="17">
        <f>+G38/$G$40*100</f>
        <v>91.782185588448868</v>
      </c>
      <c r="I38" s="18">
        <v>158</v>
      </c>
      <c r="J38" s="17">
        <f>+I38/$I$40*100</f>
        <v>79</v>
      </c>
    </row>
    <row r="39" spans="1:10" ht="13.5" customHeight="1" x14ac:dyDescent="0.15">
      <c r="A39" s="24" t="s">
        <v>6</v>
      </c>
      <c r="B39" s="20">
        <f>+'Kv1'!B39</f>
        <v>36.230000000000018</v>
      </c>
      <c r="C39" s="20">
        <f>+'Kv2'!B39</f>
        <v>463.98</v>
      </c>
      <c r="D39" s="20">
        <f>+'Kv3'!B39</f>
        <v>1260.2300000000002</v>
      </c>
      <c r="E39" s="23">
        <f>+'Kv4'!B39</f>
        <v>2918.29</v>
      </c>
      <c r="F39" s="22">
        <f t="shared" si="12"/>
        <v>4678.7300000000005</v>
      </c>
      <c r="G39" s="23">
        <v>32251.94</v>
      </c>
      <c r="H39" s="32">
        <f>+G39/$G$40*100</f>
        <v>4.7346517950877294</v>
      </c>
      <c r="I39" s="23">
        <v>27</v>
      </c>
      <c r="J39" s="20">
        <f>+I39/$I$40*100</f>
        <v>13.5</v>
      </c>
    </row>
    <row r="40" spans="1:10" ht="12" customHeight="1" x14ac:dyDescent="0.15">
      <c r="A40" s="12" t="s">
        <v>3</v>
      </c>
      <c r="B40" s="30">
        <f>SUM(B37:B39)</f>
        <v>10377.02</v>
      </c>
      <c r="C40" s="30">
        <f t="shared" ref="C40:F40" si="13">SUM(C37:C39)</f>
        <v>16894.079999999998</v>
      </c>
      <c r="D40" s="30">
        <f t="shared" si="13"/>
        <v>10014.040000000003</v>
      </c>
      <c r="E40" s="30">
        <f t="shared" si="13"/>
        <v>45650.43</v>
      </c>
      <c r="F40" s="30">
        <f t="shared" si="13"/>
        <v>82935.570000000007</v>
      </c>
      <c r="G40" s="30">
        <v>681189.27</v>
      </c>
      <c r="H40" s="13">
        <f t="shared" ref="H40" si="14">SUM(H37:H39)</f>
        <v>100</v>
      </c>
      <c r="I40" s="30">
        <v>200</v>
      </c>
      <c r="J40" s="13">
        <f t="shared" ref="J40" si="15">SUM(J37:J39)</f>
        <v>100</v>
      </c>
    </row>
    <row r="41" spans="1:10" ht="12" customHeight="1" x14ac:dyDescent="0.15">
      <c r="A41" s="16"/>
      <c r="F41" s="16"/>
    </row>
    <row r="42" spans="1:10" ht="12" customHeight="1" x14ac:dyDescent="0.15">
      <c r="A42" s="3" t="s">
        <v>10</v>
      </c>
    </row>
    <row r="43" spans="1:10" ht="12" customHeight="1" x14ac:dyDescent="0.2">
      <c r="A43" s="4"/>
      <c r="B43" s="35" t="s">
        <v>1</v>
      </c>
      <c r="C43" s="36"/>
      <c r="D43" s="36"/>
      <c r="E43" s="37"/>
      <c r="F43" s="6" t="s">
        <v>1</v>
      </c>
      <c r="G43" s="6" t="s">
        <v>20</v>
      </c>
      <c r="H43" s="5" t="s">
        <v>21</v>
      </c>
      <c r="I43" s="6" t="s">
        <v>12</v>
      </c>
      <c r="J43" s="5" t="s">
        <v>12</v>
      </c>
    </row>
    <row r="44" spans="1:10" ht="12" customHeight="1" x14ac:dyDescent="0.15">
      <c r="A44" s="7"/>
      <c r="B44" s="8" t="s">
        <v>32</v>
      </c>
      <c r="C44" s="9" t="s">
        <v>33</v>
      </c>
      <c r="D44" s="9" t="s">
        <v>34</v>
      </c>
      <c r="E44" s="9" t="s">
        <v>35</v>
      </c>
      <c r="F44" s="9" t="s">
        <v>11</v>
      </c>
      <c r="G44" s="21"/>
      <c r="H44" s="8" t="s">
        <v>2</v>
      </c>
      <c r="I44" s="21" t="s">
        <v>13</v>
      </c>
      <c r="J44" s="8" t="s">
        <v>14</v>
      </c>
    </row>
    <row r="45" spans="1:10" ht="23.25" customHeight="1" x14ac:dyDescent="0.15">
      <c r="A45" s="29" t="s">
        <v>30</v>
      </c>
      <c r="B45" s="17">
        <f>+'Kv1'!B45</f>
        <v>0</v>
      </c>
      <c r="C45" s="17">
        <f>+'Kv2'!B45</f>
        <v>0</v>
      </c>
      <c r="D45" s="17">
        <f>+'Kv3'!B45</f>
        <v>0</v>
      </c>
      <c r="E45" s="18">
        <f>+'Kv4'!B45</f>
        <v>0</v>
      </c>
      <c r="F45" s="19">
        <f>SUM(B45:E45)</f>
        <v>0</v>
      </c>
      <c r="G45" s="18">
        <v>0</v>
      </c>
      <c r="H45" s="17">
        <f>+G45/$G$48*100</f>
        <v>0</v>
      </c>
      <c r="I45" s="18">
        <v>0</v>
      </c>
      <c r="J45" s="17">
        <f>+I45/$I$48*100</f>
        <v>0</v>
      </c>
    </row>
    <row r="46" spans="1:10" ht="23.25" customHeight="1" x14ac:dyDescent="0.15">
      <c r="A46" s="29" t="s">
        <v>31</v>
      </c>
      <c r="B46" s="17">
        <f>+'Kv1'!B46</f>
        <v>-9554.1499999999978</v>
      </c>
      <c r="C46" s="17">
        <f>+'Kv2'!B46</f>
        <v>4760.8399999999965</v>
      </c>
      <c r="D46" s="17">
        <f>+'Kv3'!B46</f>
        <v>10517.79</v>
      </c>
      <c r="E46" s="18">
        <f>+'Kv4'!B46</f>
        <v>12722.580000000002</v>
      </c>
      <c r="F46" s="19">
        <f t="shared" ref="F46:F47" si="16">SUM(B46:E46)</f>
        <v>18447.060000000001</v>
      </c>
      <c r="G46" s="18">
        <v>300428.38</v>
      </c>
      <c r="H46" s="17">
        <f>+G46/$G$48*100</f>
        <v>97.375596357031696</v>
      </c>
      <c r="I46" s="18">
        <v>46</v>
      </c>
      <c r="J46" s="17">
        <f>+I46/$I$48*100</f>
        <v>95.833333333333343</v>
      </c>
    </row>
    <row r="47" spans="1:10" ht="13.5" customHeight="1" x14ac:dyDescent="0.15">
      <c r="A47" s="24" t="s">
        <v>6</v>
      </c>
      <c r="B47" s="20">
        <f>+'Kv1'!B47</f>
        <v>-357.36999999999989</v>
      </c>
      <c r="C47" s="20">
        <f>+'Kv2'!B47</f>
        <v>-60.399999999999636</v>
      </c>
      <c r="D47" s="20">
        <f>+'Kv3'!B47</f>
        <v>-94.089999999999918</v>
      </c>
      <c r="E47" s="23">
        <f>+'Kv4'!B47</f>
        <v>-17.769999999999982</v>
      </c>
      <c r="F47" s="22">
        <f t="shared" si="16"/>
        <v>-529.62999999999943</v>
      </c>
      <c r="G47" s="23">
        <v>8096.95</v>
      </c>
      <c r="H47" s="20">
        <f>+G47/$G$48*100</f>
        <v>2.6244036429683097</v>
      </c>
      <c r="I47" s="23">
        <v>2</v>
      </c>
      <c r="J47" s="20">
        <f>+I47/$I$48*100</f>
        <v>4.1666666666666661</v>
      </c>
    </row>
    <row r="48" spans="1:10" ht="12" customHeight="1" x14ac:dyDescent="0.15">
      <c r="A48" s="12" t="s">
        <v>3</v>
      </c>
      <c r="B48" s="30">
        <f>SUM(B45:B47)</f>
        <v>-9911.5199999999968</v>
      </c>
      <c r="C48" s="30">
        <f t="shared" ref="C48:F48" si="17">SUM(C45:C47)</f>
        <v>4700.4399999999969</v>
      </c>
      <c r="D48" s="30">
        <f t="shared" si="17"/>
        <v>10423.700000000001</v>
      </c>
      <c r="E48" s="30">
        <f t="shared" si="17"/>
        <v>12704.810000000001</v>
      </c>
      <c r="F48" s="30">
        <f t="shared" si="17"/>
        <v>17917.43</v>
      </c>
      <c r="G48" s="30">
        <v>308525.33</v>
      </c>
      <c r="H48" s="13">
        <f t="shared" ref="H48" si="18">SUM(H45:H47)</f>
        <v>100</v>
      </c>
      <c r="I48" s="30">
        <v>48</v>
      </c>
      <c r="J48" s="13">
        <f t="shared" ref="J48" si="19">SUM(J45:J47)</f>
        <v>100.00000000000001</v>
      </c>
    </row>
    <row r="49" spans="1:10" ht="12" customHeight="1" x14ac:dyDescent="0.15">
      <c r="A49" s="16"/>
      <c r="F49" s="16"/>
    </row>
    <row r="50" spans="1:10" ht="12" customHeight="1" x14ac:dyDescent="0.15">
      <c r="A50" s="3" t="s">
        <v>7</v>
      </c>
    </row>
    <row r="51" spans="1:10" ht="12" customHeight="1" x14ac:dyDescent="0.2">
      <c r="A51" s="4"/>
      <c r="B51" s="35" t="s">
        <v>1</v>
      </c>
      <c r="C51" s="36"/>
      <c r="D51" s="36"/>
      <c r="E51" s="37"/>
      <c r="F51" s="6" t="s">
        <v>1</v>
      </c>
      <c r="G51" s="6" t="s">
        <v>20</v>
      </c>
      <c r="H51" s="5" t="s">
        <v>21</v>
      </c>
      <c r="I51" s="6" t="s">
        <v>12</v>
      </c>
      <c r="J51" s="5" t="s">
        <v>12</v>
      </c>
    </row>
    <row r="52" spans="1:10" ht="12" customHeight="1" x14ac:dyDescent="0.15">
      <c r="A52" s="7"/>
      <c r="B52" s="8" t="s">
        <v>32</v>
      </c>
      <c r="C52" s="9" t="s">
        <v>33</v>
      </c>
      <c r="D52" s="9" t="s">
        <v>34</v>
      </c>
      <c r="E52" s="9" t="s">
        <v>35</v>
      </c>
      <c r="F52" s="9" t="s">
        <v>11</v>
      </c>
      <c r="G52" s="21"/>
      <c r="H52" s="8" t="s">
        <v>2</v>
      </c>
      <c r="I52" s="21" t="s">
        <v>13</v>
      </c>
      <c r="J52" s="8" t="s">
        <v>14</v>
      </c>
    </row>
    <row r="53" spans="1:10" ht="23.25" customHeight="1" x14ac:dyDescent="0.15">
      <c r="A53" s="29" t="s">
        <v>30</v>
      </c>
      <c r="B53" s="17">
        <f>+'Kv1'!B53</f>
        <v>0</v>
      </c>
      <c r="C53" s="17">
        <f>+'Kv2'!B53</f>
        <v>0</v>
      </c>
      <c r="D53" s="17">
        <f>+'Kv3'!B53</f>
        <v>0</v>
      </c>
      <c r="E53" s="18">
        <f>+'Kv4'!B53</f>
        <v>0</v>
      </c>
      <c r="F53" s="19">
        <f>SUM(B53:E53)</f>
        <v>0</v>
      </c>
      <c r="G53" s="18">
        <v>0</v>
      </c>
      <c r="H53" s="17">
        <f>+G53/$G$56*100</f>
        <v>0</v>
      </c>
      <c r="I53" s="18">
        <v>0</v>
      </c>
      <c r="J53" s="17">
        <f>+I53/$I$56*100</f>
        <v>0</v>
      </c>
    </row>
    <row r="54" spans="1:10" ht="23.25" customHeight="1" x14ac:dyDescent="0.15">
      <c r="A54" s="29" t="s">
        <v>31</v>
      </c>
      <c r="B54" s="17">
        <f>+'Kv1'!B54</f>
        <v>-2492</v>
      </c>
      <c r="C54" s="17">
        <f>+'Kv2'!B54</f>
        <v>-67</v>
      </c>
      <c r="D54" s="17">
        <f>+'Kv3'!B54</f>
        <v>934</v>
      </c>
      <c r="E54" s="18">
        <f>+'Kv4'!B54</f>
        <v>-512</v>
      </c>
      <c r="F54" s="19">
        <f t="shared" ref="F54:F55" si="20">SUM(B54:E54)</f>
        <v>-2137</v>
      </c>
      <c r="G54" s="18">
        <v>9196</v>
      </c>
      <c r="H54" s="17">
        <f>+G54/$G$56*100</f>
        <v>47.50316524189887</v>
      </c>
      <c r="I54" s="18">
        <v>2</v>
      </c>
      <c r="J54" s="17">
        <f>+I54/$I$56*100</f>
        <v>14.285714285714285</v>
      </c>
    </row>
    <row r="55" spans="1:10" ht="13.5" customHeight="1" x14ac:dyDescent="0.15">
      <c r="A55" s="24" t="s">
        <v>6</v>
      </c>
      <c r="B55" s="20">
        <f>+'Kv1'!B55</f>
        <v>-373.69000000000005</v>
      </c>
      <c r="C55" s="20">
        <f>+'Kv2'!B55</f>
        <v>-433.69</v>
      </c>
      <c r="D55" s="20">
        <f>+'Kv3'!B55</f>
        <v>182.68</v>
      </c>
      <c r="E55" s="23">
        <f>+'Kv4'!B55</f>
        <v>-490.54000000000008</v>
      </c>
      <c r="F55" s="22">
        <f t="shared" si="20"/>
        <v>-1115.2400000000002</v>
      </c>
      <c r="G55" s="23">
        <v>10162.709999999999</v>
      </c>
      <c r="H55" s="20">
        <f>+G55/$G$56*100</f>
        <v>52.49683475810113</v>
      </c>
      <c r="I55" s="23">
        <v>12</v>
      </c>
      <c r="J55" s="20">
        <f>+I55/$I$56*100</f>
        <v>85.714285714285708</v>
      </c>
    </row>
    <row r="56" spans="1:10" x14ac:dyDescent="0.15">
      <c r="A56" s="12" t="s">
        <v>3</v>
      </c>
      <c r="B56" s="30">
        <f>SUM(B53:B55)</f>
        <v>-2865.69</v>
      </c>
      <c r="C56" s="30">
        <f t="shared" ref="C56:F56" si="21">SUM(C53:C55)</f>
        <v>-500.69</v>
      </c>
      <c r="D56" s="30">
        <f t="shared" si="21"/>
        <v>1116.68</v>
      </c>
      <c r="E56" s="30">
        <f t="shared" si="21"/>
        <v>-1002.5400000000001</v>
      </c>
      <c r="F56" s="30">
        <f t="shared" si="21"/>
        <v>-3252.2400000000002</v>
      </c>
      <c r="G56" s="30">
        <v>19358.71</v>
      </c>
      <c r="H56" s="13">
        <f t="shared" ref="H56" si="22">SUM(H53:H55)</f>
        <v>100</v>
      </c>
      <c r="I56" s="30">
        <v>14</v>
      </c>
      <c r="J56" s="13">
        <f t="shared" ref="J56" si="23">SUM(J53:J55)</f>
        <v>100</v>
      </c>
    </row>
    <row r="57" spans="1:10" x14ac:dyDescent="0.15">
      <c r="A57" s="16"/>
      <c r="F57" s="16"/>
    </row>
    <row r="58" spans="1:10" x14ac:dyDescent="0.15">
      <c r="A58" s="3" t="s">
        <v>6</v>
      </c>
    </row>
    <row r="59" spans="1:10" ht="12.75" x14ac:dyDescent="0.2">
      <c r="A59" s="4"/>
      <c r="B59" s="35" t="s">
        <v>1</v>
      </c>
      <c r="C59" s="36"/>
      <c r="D59" s="36"/>
      <c r="E59" s="37"/>
      <c r="F59" s="6" t="s">
        <v>1</v>
      </c>
      <c r="G59" s="6" t="s">
        <v>20</v>
      </c>
      <c r="H59" s="5" t="s">
        <v>21</v>
      </c>
      <c r="I59" s="6" t="s">
        <v>12</v>
      </c>
      <c r="J59" s="5" t="s">
        <v>12</v>
      </c>
    </row>
    <row r="60" spans="1:10" x14ac:dyDescent="0.15">
      <c r="A60" s="7"/>
      <c r="B60" s="8" t="s">
        <v>32</v>
      </c>
      <c r="C60" s="9" t="s">
        <v>33</v>
      </c>
      <c r="D60" s="9" t="s">
        <v>34</v>
      </c>
      <c r="E60" s="9" t="s">
        <v>35</v>
      </c>
      <c r="F60" s="9" t="s">
        <v>11</v>
      </c>
      <c r="G60" s="21"/>
      <c r="H60" s="8" t="s">
        <v>2</v>
      </c>
      <c r="I60" s="21" t="s">
        <v>13</v>
      </c>
      <c r="J60" s="8" t="s">
        <v>14</v>
      </c>
    </row>
    <row r="61" spans="1:10" ht="23.25" customHeight="1" x14ac:dyDescent="0.15">
      <c r="A61" s="29" t="s">
        <v>30</v>
      </c>
      <c r="B61" s="17">
        <f>+'Kv1'!B61</f>
        <v>-6.75</v>
      </c>
      <c r="C61" s="17">
        <f>+'Kv2'!B61</f>
        <v>429.68</v>
      </c>
      <c r="D61" s="17">
        <f>+'Kv3'!B61</f>
        <v>200.68</v>
      </c>
      <c r="E61" s="18">
        <f>+'Kv4'!B61</f>
        <v>1110.3800000000001</v>
      </c>
      <c r="F61" s="19">
        <f>SUM(B61:E61)</f>
        <v>1733.9900000000002</v>
      </c>
      <c r="G61" s="18">
        <v>5840.35</v>
      </c>
      <c r="H61" s="17">
        <f>G61/$G$64*100</f>
        <v>14.347494657475321</v>
      </c>
      <c r="I61" s="18">
        <v>6</v>
      </c>
      <c r="J61" s="17">
        <f>I61/$I$64*100</f>
        <v>14.634146341463413</v>
      </c>
    </row>
    <row r="62" spans="1:10" ht="23.25" customHeight="1" x14ac:dyDescent="0.15">
      <c r="A62" s="29" t="s">
        <v>31</v>
      </c>
      <c r="B62" s="17">
        <f>+'Kv1'!B62</f>
        <v>544.14</v>
      </c>
      <c r="C62" s="17">
        <f>+'Kv2'!B62</f>
        <v>-16.230000000000018</v>
      </c>
      <c r="D62" s="17">
        <f>+'Kv3'!B62</f>
        <v>-153.99</v>
      </c>
      <c r="E62" s="18">
        <f>+'Kv4'!B62</f>
        <v>1976.23</v>
      </c>
      <c r="F62" s="19">
        <f t="shared" ref="F62:F63" si="24">SUM(B62:E62)</f>
        <v>2350.15</v>
      </c>
      <c r="G62" s="18">
        <v>17638.41</v>
      </c>
      <c r="H62" s="17">
        <f>G62/$G$64*100</f>
        <v>43.330792373977459</v>
      </c>
      <c r="I62" s="18">
        <v>13</v>
      </c>
      <c r="J62" s="17">
        <f>I62/$I$64*100</f>
        <v>31.707317073170731</v>
      </c>
    </row>
    <row r="63" spans="1:10" ht="13.5" customHeight="1" x14ac:dyDescent="0.15">
      <c r="A63" s="24" t="s">
        <v>6</v>
      </c>
      <c r="B63" s="20">
        <f>+'Kv1'!B63</f>
        <v>-596.71</v>
      </c>
      <c r="C63" s="20">
        <f>+'Kv2'!B63</f>
        <v>-325.14999999999998</v>
      </c>
      <c r="D63" s="20">
        <f>+'Kv3'!B63</f>
        <v>283.65999999999997</v>
      </c>
      <c r="E63" s="23">
        <f>+'Kv4'!B63</f>
        <v>411.94</v>
      </c>
      <c r="F63" s="22">
        <f t="shared" si="24"/>
        <v>-226.26000000000005</v>
      </c>
      <c r="G63" s="23">
        <v>17227.650000000001</v>
      </c>
      <c r="H63" s="20">
        <f>G63/$G$64*100</f>
        <v>42.321712968547217</v>
      </c>
      <c r="I63" s="23">
        <v>22</v>
      </c>
      <c r="J63" s="20">
        <f>I63/$I$64*100</f>
        <v>53.658536585365859</v>
      </c>
    </row>
    <row r="64" spans="1:10" x14ac:dyDescent="0.15">
      <c r="A64" s="12" t="s">
        <v>3</v>
      </c>
      <c r="B64" s="30">
        <f>SUM(B61:B63)</f>
        <v>-59.32000000000005</v>
      </c>
      <c r="C64" s="30">
        <f t="shared" ref="C64:F64" si="25">SUM(C61:C63)</f>
        <v>88.300000000000011</v>
      </c>
      <c r="D64" s="30">
        <f t="shared" si="25"/>
        <v>330.34999999999997</v>
      </c>
      <c r="E64" s="30">
        <f t="shared" si="25"/>
        <v>3498.55</v>
      </c>
      <c r="F64" s="30">
        <f t="shared" si="25"/>
        <v>3857.88</v>
      </c>
      <c r="G64" s="30">
        <v>40706.410000000003</v>
      </c>
      <c r="H64" s="13">
        <f t="shared" ref="H64" si="26">SUM(H61:H63)</f>
        <v>100</v>
      </c>
      <c r="I64" s="30">
        <v>41</v>
      </c>
      <c r="J64" s="13">
        <f t="shared" ref="J64" si="27">SUM(J61:J63)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mergeCells count="7">
    <mergeCell ref="B59:E59"/>
    <mergeCell ref="B10:E10"/>
    <mergeCell ref="B19:E19"/>
    <mergeCell ref="B27:E27"/>
    <mergeCell ref="B35:E35"/>
    <mergeCell ref="B43:E43"/>
    <mergeCell ref="B51:E51"/>
  </mergeCells>
  <phoneticPr fontId="0" type="noConversion"/>
  <pageMargins left="0.74803149606299213" right="0.74803149606299213" top="0.39370078740157483" bottom="0.51181102362204722" header="0.31496062992125984" footer="0.27559055118110237"/>
  <pageSetup paperSize="9" scale="65" orientation="portrait" r:id="rId1"/>
  <headerFooter alignWithMargins="0"/>
  <rowBreaks count="1" manualBreakCount="1">
    <brk id="78" max="11" man="1"/>
  </rowBreaks>
  <colBreaks count="1" manualBreakCount="1">
    <brk id="10" max="77" man="1"/>
  </colBreaks>
  <ignoredErrors>
    <ignoredError sqref="F12:F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488F-4D59-4137-9326-5714D81BD825}">
  <dimension ref="A1:L78"/>
  <sheetViews>
    <sheetView zoomScaleNormal="100" zoomScaleSheetLayoutView="100" workbookViewId="0">
      <selection activeCell="A7" sqref="A7"/>
    </sheetView>
  </sheetViews>
  <sheetFormatPr defaultColWidth="9.140625" defaultRowHeight="10.5" x14ac:dyDescent="0.15"/>
  <cols>
    <col min="1" max="1" width="36.7109375" style="1" customWidth="1"/>
    <col min="2" max="2" width="11.710937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26" t="s">
        <v>37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32</v>
      </c>
      <c r="C11" s="21">
        <v>45382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8788.16</v>
      </c>
      <c r="C12" s="17">
        <f>+C21+C29+C37+C45+C53+C61</f>
        <v>257890.99</v>
      </c>
      <c r="D12" s="10">
        <f>C12/$C$15*100</f>
        <v>3.4160199269722145</v>
      </c>
      <c r="E12" s="17">
        <f>+E21+E29+E37+E45+E53+E61</f>
        <v>85</v>
      </c>
      <c r="F12" s="10">
        <f>E12/$E$15*100</f>
        <v>6.6096423017107302</v>
      </c>
    </row>
    <row r="13" spans="1:12" ht="23.25" customHeight="1" x14ac:dyDescent="0.15">
      <c r="A13" s="29" t="s">
        <v>31</v>
      </c>
      <c r="B13" s="17">
        <f t="shared" si="0"/>
        <v>9827.73</v>
      </c>
      <c r="C13" s="17">
        <f>+C22+C30+C38+C46+C54+C62</f>
        <v>6928784.5099999998</v>
      </c>
      <c r="D13" s="10">
        <f t="shared" ref="D13:D14" si="1">C13/$C$15*100</f>
        <v>91.778568750526773</v>
      </c>
      <c r="E13" s="17">
        <f>+E22+E30+E38+E46+E54+E62</f>
        <v>981</v>
      </c>
      <c r="F13" s="10">
        <f>E13/$E$15*100</f>
        <v>76.283048211508557</v>
      </c>
    </row>
    <row r="14" spans="1:12" ht="14.25" customHeight="1" x14ac:dyDescent="0.15">
      <c r="A14" s="24" t="s">
        <v>6</v>
      </c>
      <c r="B14" s="20">
        <f t="shared" si="0"/>
        <v>6442.29</v>
      </c>
      <c r="C14" s="20">
        <f>+C23+C31+C39+C47+C55+C63</f>
        <v>362782.51</v>
      </c>
      <c r="D14" s="11">
        <f t="shared" si="1"/>
        <v>4.8054113225010182</v>
      </c>
      <c r="E14" s="20">
        <f>+E23+E31+E39+E47+E55+E63</f>
        <v>220</v>
      </c>
      <c r="F14" s="11">
        <f>E14/$E$15*100</f>
        <v>17.107309486780714</v>
      </c>
    </row>
    <row r="15" spans="1:12" ht="12" customHeight="1" x14ac:dyDescent="0.15">
      <c r="A15" s="12" t="s">
        <v>3</v>
      </c>
      <c r="B15" s="13">
        <f>SUM(B12:B14)</f>
        <v>25058.18</v>
      </c>
      <c r="C15" s="13">
        <f t="shared" ref="C15:F15" si="2">SUM(C12:C14)</f>
        <v>7549458.0099999998</v>
      </c>
      <c r="D15" s="13">
        <f t="shared" si="2"/>
        <v>100</v>
      </c>
      <c r="E15" s="13">
        <f t="shared" si="2"/>
        <v>1286</v>
      </c>
      <c r="F15" s="13">
        <f t="shared" si="2"/>
        <v>100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41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8689.98</v>
      </c>
      <c r="C21" s="18">
        <v>229968.62</v>
      </c>
      <c r="D21" s="17">
        <f>C21/$C$24*100</f>
        <v>4.4651092094174683</v>
      </c>
      <c r="E21" s="18">
        <v>64</v>
      </c>
      <c r="F21" s="17">
        <f>E21/$E$24*100</f>
        <v>8.544726301735647</v>
      </c>
    </row>
    <row r="22" spans="1:6" ht="23.25" customHeight="1" x14ac:dyDescent="0.15">
      <c r="A22" s="29" t="s">
        <v>31</v>
      </c>
      <c r="B22" s="17">
        <v>17278.589999999997</v>
      </c>
      <c r="C22" s="18">
        <v>4667503.2</v>
      </c>
      <c r="D22" s="17">
        <f>C22/$C$24*100</f>
        <v>90.62502320231998</v>
      </c>
      <c r="E22" s="18">
        <v>582</v>
      </c>
      <c r="F22" s="17">
        <f>E22/$E$24*100</f>
        <v>77.703604806408549</v>
      </c>
    </row>
    <row r="23" spans="1:6" ht="13.5" customHeight="1" x14ac:dyDescent="0.15">
      <c r="A23" s="24" t="s">
        <v>6</v>
      </c>
      <c r="B23" s="20">
        <v>7525.7199999999993</v>
      </c>
      <c r="C23" s="23">
        <v>252875.22</v>
      </c>
      <c r="D23" s="20">
        <f>C23/$C$24*100</f>
        <v>4.9098675882625571</v>
      </c>
      <c r="E23" s="23">
        <v>114</v>
      </c>
      <c r="F23" s="20">
        <f>E23/$E$24*100</f>
        <v>15.220293724966622</v>
      </c>
    </row>
    <row r="24" spans="1:6" ht="12" customHeight="1" x14ac:dyDescent="0.15">
      <c r="A24" s="12" t="s">
        <v>3</v>
      </c>
      <c r="B24" s="13">
        <v>33494.289999999994</v>
      </c>
      <c r="C24" s="13">
        <v>5150347.04</v>
      </c>
      <c r="D24" s="13">
        <f t="shared" ref="D24" si="3">SUM(D21:D23)</f>
        <v>100</v>
      </c>
      <c r="E24" s="13">
        <v>749</v>
      </c>
      <c r="F24" s="13">
        <f t="shared" ref="F24" si="4">SUM(F21:F23)</f>
        <v>101.46862483311082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41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-185.09</v>
      </c>
      <c r="C29" s="18">
        <v>6351.23</v>
      </c>
      <c r="D29" s="17">
        <f>+C29/$C$32*100</f>
        <v>0.42798236741460388</v>
      </c>
      <c r="E29" s="18">
        <v>2</v>
      </c>
      <c r="F29" s="17">
        <f>+E29/$E$32*100</f>
        <v>0.88888888888888884</v>
      </c>
    </row>
    <row r="30" spans="1:6" ht="23.25" customHeight="1" x14ac:dyDescent="0.15">
      <c r="A30" s="29" t="s">
        <v>31</v>
      </c>
      <c r="B30" s="17">
        <v>-5999.619999999999</v>
      </c>
      <c r="C30" s="18">
        <v>1459912.84</v>
      </c>
      <c r="D30" s="17">
        <f>+C30/$C$32*100</f>
        <v>98.377314863763061</v>
      </c>
      <c r="E30" s="18">
        <v>183</v>
      </c>
      <c r="F30" s="17">
        <f>+E30/$E$32*100</f>
        <v>81.333333333333329</v>
      </c>
    </row>
    <row r="31" spans="1:6" ht="13.5" customHeight="1" x14ac:dyDescent="0.15">
      <c r="A31" s="24" t="s">
        <v>6</v>
      </c>
      <c r="B31" s="20">
        <v>208.11</v>
      </c>
      <c r="C31" s="23">
        <v>17729.310000000001</v>
      </c>
      <c r="D31" s="20">
        <f>+C31/$C$32*100</f>
        <v>1.1947027688223244</v>
      </c>
      <c r="E31" s="23">
        <v>39</v>
      </c>
      <c r="F31" s="20">
        <f>+E31/$E$32*100</f>
        <v>17.333333333333336</v>
      </c>
    </row>
    <row r="32" spans="1:6" ht="12" customHeight="1" x14ac:dyDescent="0.15">
      <c r="A32" s="12" t="s">
        <v>3</v>
      </c>
      <c r="B32" s="13">
        <v>-5976.5999999999995</v>
      </c>
      <c r="C32" s="13">
        <v>1483993.3800000001</v>
      </c>
      <c r="D32" s="13">
        <f t="shared" ref="D32" si="5">SUM(D29:D31)</f>
        <v>99.999999999999986</v>
      </c>
      <c r="E32" s="13">
        <v>225</v>
      </c>
      <c r="F32" s="13">
        <f t="shared" ref="F32" si="6">SUM(F29:F31)</f>
        <v>99.555555555555543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41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290.02</v>
      </c>
      <c r="C37" s="18">
        <v>18766.93</v>
      </c>
      <c r="D37" s="17">
        <f>+C37/$C$40*100</f>
        <v>3.1924272967347824</v>
      </c>
      <c r="E37" s="18">
        <v>14</v>
      </c>
      <c r="F37" s="17">
        <f>+E37/$E$40*100</f>
        <v>6.9306930693069315</v>
      </c>
    </row>
    <row r="38" spans="1:6" ht="23.25" customHeight="1" x14ac:dyDescent="0.15">
      <c r="A38" s="29" t="s">
        <v>31</v>
      </c>
      <c r="B38" s="17">
        <v>10050.77</v>
      </c>
      <c r="C38" s="18">
        <v>517609.77</v>
      </c>
      <c r="D38" s="17">
        <f>+C38/$C$40*100</f>
        <v>88.050179693994309</v>
      </c>
      <c r="E38" s="18">
        <v>157</v>
      </c>
      <c r="F38" s="17">
        <f>+E38/$E$40*100</f>
        <v>77.722772277227719</v>
      </c>
    </row>
    <row r="39" spans="1:6" ht="13.5" customHeight="1" x14ac:dyDescent="0.15">
      <c r="A39" s="24" t="s">
        <v>6</v>
      </c>
      <c r="B39" s="20">
        <v>36.230000000000018</v>
      </c>
      <c r="C39" s="23">
        <v>51481.01</v>
      </c>
      <c r="D39" s="20">
        <f>+C39/$C$40*100</f>
        <v>8.7573930092708991</v>
      </c>
      <c r="E39" s="23">
        <v>29</v>
      </c>
      <c r="F39" s="20">
        <f>+E39/$E$40*100</f>
        <v>14.356435643564355</v>
      </c>
    </row>
    <row r="40" spans="1:6" ht="12" customHeight="1" x14ac:dyDescent="0.15">
      <c r="A40" s="12" t="s">
        <v>3</v>
      </c>
      <c r="B40" s="13">
        <v>10377.02</v>
      </c>
      <c r="C40" s="13">
        <v>587857.71000000008</v>
      </c>
      <c r="D40" s="13">
        <f t="shared" ref="D40" si="7">SUM(D37:D39)</f>
        <v>99.999999999999986</v>
      </c>
      <c r="E40" s="13">
        <v>202</v>
      </c>
      <c r="F40" s="13">
        <f t="shared" ref="F40" si="8">SUM(F37:F39)</f>
        <v>99.009900990098998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41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-9554.1499999999978</v>
      </c>
      <c r="C46" s="18">
        <v>263459.27</v>
      </c>
      <c r="D46" s="17">
        <f>+C46/$C$48*100</f>
        <v>97.033780415769513</v>
      </c>
      <c r="E46" s="18">
        <v>46</v>
      </c>
      <c r="F46" s="17">
        <f>+E46/$E$48*100</f>
        <v>90.196078431372555</v>
      </c>
    </row>
    <row r="47" spans="1:6" ht="13.5" customHeight="1" x14ac:dyDescent="0.15">
      <c r="A47" s="24" t="s">
        <v>6</v>
      </c>
      <c r="B47" s="20">
        <v>-357.36999999999989</v>
      </c>
      <c r="C47" s="23">
        <v>8053.67</v>
      </c>
      <c r="D47" s="20">
        <f>+C47/$C$48*100</f>
        <v>2.9662195842304975</v>
      </c>
      <c r="E47" s="23">
        <v>2</v>
      </c>
      <c r="F47" s="20">
        <f>+E47/$E$48*100</f>
        <v>3.9215686274509802</v>
      </c>
    </row>
    <row r="48" spans="1:6" ht="12" customHeight="1" x14ac:dyDescent="0.15">
      <c r="A48" s="12" t="s">
        <v>3</v>
      </c>
      <c r="B48" s="13">
        <v>-9911.5199999999968</v>
      </c>
      <c r="C48" s="13">
        <v>271512.94</v>
      </c>
      <c r="D48" s="13">
        <f t="shared" ref="D48" si="9">SUM(D45:D47)</f>
        <v>100.00000000000001</v>
      </c>
      <c r="E48" s="13">
        <v>51</v>
      </c>
      <c r="F48" s="13">
        <f t="shared" ref="F48" si="10">SUM(F45:F47)</f>
        <v>94.117647058823536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41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-2492</v>
      </c>
      <c r="C54" s="18">
        <v>8550</v>
      </c>
      <c r="D54" s="17">
        <f>+C54/$C$56*100</f>
        <v>42.969682501790402</v>
      </c>
      <c r="E54" s="18">
        <v>2</v>
      </c>
      <c r="F54" s="17">
        <f>+E54/$E$56*100</f>
        <v>13.333333333333334</v>
      </c>
    </row>
    <row r="55" spans="1:6" ht="13.5" customHeight="1" x14ac:dyDescent="0.15">
      <c r="A55" s="24" t="s">
        <v>6</v>
      </c>
      <c r="B55" s="20">
        <v>-373.69000000000005</v>
      </c>
      <c r="C55" s="23">
        <v>11347.75</v>
      </c>
      <c r="D55" s="20">
        <f>+C55/$C$56*100</f>
        <v>57.030317498209591</v>
      </c>
      <c r="E55" s="23">
        <v>13</v>
      </c>
      <c r="F55" s="20">
        <f>+E55/$E$56*100</f>
        <v>86.666666666666671</v>
      </c>
    </row>
    <row r="56" spans="1:6" x14ac:dyDescent="0.15">
      <c r="A56" s="12" t="s">
        <v>3</v>
      </c>
      <c r="B56" s="13">
        <v>-2865.69</v>
      </c>
      <c r="C56" s="13">
        <v>19897.75</v>
      </c>
      <c r="D56" s="13">
        <f t="shared" ref="D56" si="11">SUM(D53:D55)</f>
        <v>100</v>
      </c>
      <c r="E56" s="13">
        <v>15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41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-6.75</v>
      </c>
      <c r="C61" s="18">
        <v>2804.21</v>
      </c>
      <c r="D61" s="17">
        <f>C61/$C$64*100</f>
        <v>7.8222408930299396</v>
      </c>
      <c r="E61" s="18">
        <v>5</v>
      </c>
      <c r="F61" s="17">
        <f>E61/$E$64*100</f>
        <v>12.820512820512819</v>
      </c>
    </row>
    <row r="62" spans="1:6" ht="23.25" customHeight="1" x14ac:dyDescent="0.15">
      <c r="A62" s="29" t="s">
        <v>31</v>
      </c>
      <c r="B62" s="17">
        <v>544.14</v>
      </c>
      <c r="C62" s="18">
        <v>11749.43</v>
      </c>
      <c r="D62" s="17">
        <f>C62/$C$64*100</f>
        <v>32.774603833447841</v>
      </c>
      <c r="E62" s="18">
        <v>11</v>
      </c>
      <c r="F62" s="17">
        <f>E62/$E$64*100</f>
        <v>28.205128205128204</v>
      </c>
    </row>
    <row r="63" spans="1:6" ht="13.5" customHeight="1" x14ac:dyDescent="0.15">
      <c r="A63" s="24" t="s">
        <v>6</v>
      </c>
      <c r="B63" s="20">
        <v>-596.71</v>
      </c>
      <c r="C63" s="23">
        <v>21295.55</v>
      </c>
      <c r="D63" s="20">
        <f>C63/$C$64*100</f>
        <v>59.403155273522209</v>
      </c>
      <c r="E63" s="23">
        <v>23</v>
      </c>
      <c r="F63" s="20">
        <f>E63/$E$64*100</f>
        <v>58.974358974358978</v>
      </c>
    </row>
    <row r="64" spans="1:6" x14ac:dyDescent="0.15">
      <c r="A64" s="12" t="s">
        <v>3</v>
      </c>
      <c r="B64" s="13">
        <v>-59.32000000000005</v>
      </c>
      <c r="C64" s="13">
        <v>35849.19</v>
      </c>
      <c r="D64" s="13">
        <f t="shared" ref="D64" si="13">SUM(D61:D63)</f>
        <v>100</v>
      </c>
      <c r="E64" s="13">
        <v>39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B02C-9F36-499E-8ABF-E21E68E3BBBD}">
  <dimension ref="A1:L78"/>
  <sheetViews>
    <sheetView zoomScaleNormal="100" zoomScaleSheetLayoutView="100" workbookViewId="0">
      <selection activeCell="A7" sqref="A7"/>
    </sheetView>
  </sheetViews>
  <sheetFormatPr defaultColWidth="9.140625" defaultRowHeight="10.5" x14ac:dyDescent="0.15"/>
  <cols>
    <col min="1" max="1" width="36.7109375" style="1" customWidth="1"/>
    <col min="2" max="2" width="11.42578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</row>
    <row r="7" spans="1:12" ht="12.75" x14ac:dyDescent="0.2">
      <c r="A7" s="26" t="s">
        <v>38</v>
      </c>
      <c r="B7" s="25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33</v>
      </c>
      <c r="C11" s="21">
        <v>45473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7487.090000000002</v>
      </c>
      <c r="C12" s="17">
        <f>+C21+C29+C37+C45+C53+C61</f>
        <v>270749.13999999996</v>
      </c>
      <c r="D12" s="33">
        <f>C12/$C$15*100</f>
        <v>3.4795071765882737</v>
      </c>
      <c r="E12" s="17">
        <f>+E21+E29+E37+E45+E53+E61</f>
        <v>89</v>
      </c>
      <c r="F12" s="10">
        <f>E12/$E$15*100</f>
        <v>6.9476971116315376</v>
      </c>
    </row>
    <row r="13" spans="1:12" ht="23.25" customHeight="1" x14ac:dyDescent="0.15">
      <c r="A13" s="29" t="s">
        <v>31</v>
      </c>
      <c r="B13" s="17">
        <f t="shared" si="0"/>
        <v>40122.11</v>
      </c>
      <c r="C13" s="17">
        <f>+C22+C30+C38+C46+C54+C62</f>
        <v>7164681.2700000005</v>
      </c>
      <c r="D13" s="10">
        <f t="shared" ref="D13:D14" si="1">C13/$C$15*100</f>
        <v>92.076229298207906</v>
      </c>
      <c r="E13" s="17">
        <f>+E22+E30+E38+E46+E54+E62</f>
        <v>991</v>
      </c>
      <c r="F13" s="10">
        <f>E13/$E$15*100</f>
        <v>77.361436377829818</v>
      </c>
    </row>
    <row r="14" spans="1:12" ht="14.25" customHeight="1" x14ac:dyDescent="0.15">
      <c r="A14" s="24" t="s">
        <v>6</v>
      </c>
      <c r="B14" s="20">
        <f t="shared" si="0"/>
        <v>8809.1</v>
      </c>
      <c r="C14" s="20">
        <f>+C23+C31+C39+C47+C55+C63</f>
        <v>345819.23999999993</v>
      </c>
      <c r="D14" s="34">
        <f t="shared" si="1"/>
        <v>4.4442635252038203</v>
      </c>
      <c r="E14" s="20">
        <f>+E23+E31+E39+E47+E55+E63</f>
        <v>201</v>
      </c>
      <c r="F14" s="11">
        <f>E14/$E$15*100</f>
        <v>15.690866510538642</v>
      </c>
    </row>
    <row r="15" spans="1:12" ht="12" customHeight="1" x14ac:dyDescent="0.15">
      <c r="A15" s="12" t="s">
        <v>3</v>
      </c>
      <c r="B15" s="13">
        <f t="shared" ref="B15:F15" si="2">SUM(B12:B14)</f>
        <v>56418.3</v>
      </c>
      <c r="C15" s="13">
        <f t="shared" si="2"/>
        <v>7781249.6500000004</v>
      </c>
      <c r="D15" s="13">
        <f t="shared" si="2"/>
        <v>100</v>
      </c>
      <c r="E15" s="13">
        <f t="shared" si="2"/>
        <v>1281</v>
      </c>
      <c r="F15" s="13">
        <f t="shared" si="2"/>
        <v>100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5408.6200000000026</v>
      </c>
      <c r="C21" s="18">
        <v>238878.37</v>
      </c>
      <c r="D21" s="31">
        <f>C21/$C$24*100</f>
        <v>4.4934073563291186</v>
      </c>
      <c r="E21" s="18">
        <v>64</v>
      </c>
      <c r="F21" s="17">
        <f>E21/$E$24*100</f>
        <v>8.544726301735647</v>
      </c>
    </row>
    <row r="22" spans="1:6" ht="23.25" customHeight="1" x14ac:dyDescent="0.15">
      <c r="A22" s="29" t="s">
        <v>31</v>
      </c>
      <c r="B22" s="17">
        <v>22053.200000000012</v>
      </c>
      <c r="C22" s="18">
        <v>4843274.38</v>
      </c>
      <c r="D22" s="17">
        <f>C22/$C$24*100</f>
        <v>91.104124361750934</v>
      </c>
      <c r="E22" s="18">
        <v>587</v>
      </c>
      <c r="F22" s="17">
        <f>E22/$E$24*100</f>
        <v>78.371161548731635</v>
      </c>
    </row>
    <row r="23" spans="1:6" ht="13.5" customHeight="1" x14ac:dyDescent="0.15">
      <c r="A23" s="24" t="s">
        <v>6</v>
      </c>
      <c r="B23" s="20">
        <v>8677.57</v>
      </c>
      <c r="C23" s="23">
        <v>234043.87</v>
      </c>
      <c r="D23" s="32">
        <f>C23/$C$24*100</f>
        <v>4.4024682819199414</v>
      </c>
      <c r="E23" s="23">
        <v>98</v>
      </c>
      <c r="F23" s="20">
        <f>E23/$E$24*100</f>
        <v>13.084112149532709</v>
      </c>
    </row>
    <row r="24" spans="1:6" ht="12" customHeight="1" x14ac:dyDescent="0.15">
      <c r="A24" s="12" t="s">
        <v>3</v>
      </c>
      <c r="B24" s="13">
        <v>36139.390000000014</v>
      </c>
      <c r="C24" s="13">
        <v>5316196.62</v>
      </c>
      <c r="D24" s="13">
        <f t="shared" ref="D24" si="3">SUM(D21:D23)</f>
        <v>99.999999999999986</v>
      </c>
      <c r="E24" s="13">
        <v>749</v>
      </c>
      <c r="F24" s="13">
        <f t="shared" ref="F24" si="4">SUM(F21:F23)</f>
        <v>100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-22.389999999999986</v>
      </c>
      <c r="C29" s="18">
        <v>6428.3</v>
      </c>
      <c r="D29" s="31">
        <f>+C29/$C$32*100</f>
        <v>0.4237971315837385</v>
      </c>
      <c r="E29" s="18">
        <v>2</v>
      </c>
      <c r="F29" s="31">
        <f>+E29/$E$32*100</f>
        <v>0.88888888888888884</v>
      </c>
    </row>
    <row r="30" spans="1:6" ht="23.25" customHeight="1" x14ac:dyDescent="0.15">
      <c r="A30" s="29" t="s">
        <v>31</v>
      </c>
      <c r="B30" s="17">
        <v>-1367.6200000000026</v>
      </c>
      <c r="C30" s="18">
        <v>1491952.78</v>
      </c>
      <c r="D30" s="17">
        <f>+C30/$C$32*100</f>
        <v>98.35964541517734</v>
      </c>
      <c r="E30" s="18">
        <v>184</v>
      </c>
      <c r="F30" s="17">
        <f>+E30/$E$32*100</f>
        <v>81.777777777777786</v>
      </c>
    </row>
    <row r="31" spans="1:6" ht="13.5" customHeight="1" x14ac:dyDescent="0.15">
      <c r="A31" s="24" t="s">
        <v>6</v>
      </c>
      <c r="B31" s="20">
        <v>486.79000000000008</v>
      </c>
      <c r="C31" s="23">
        <v>18453.16</v>
      </c>
      <c r="D31" s="32">
        <f>+C31/$C$32*100</f>
        <v>1.2165574532389247</v>
      </c>
      <c r="E31" s="23">
        <v>39</v>
      </c>
      <c r="F31" s="20">
        <f>+E31/$E$32*100</f>
        <v>17.333333333333336</v>
      </c>
    </row>
    <row r="32" spans="1:6" ht="12" customHeight="1" x14ac:dyDescent="0.15">
      <c r="A32" s="12" t="s">
        <v>3</v>
      </c>
      <c r="B32" s="13">
        <v>-903.22000000000241</v>
      </c>
      <c r="C32" s="13">
        <v>1516834.24</v>
      </c>
      <c r="D32" s="13">
        <f t="shared" ref="D32" si="5">SUM(D29:D31)</f>
        <v>100</v>
      </c>
      <c r="E32" s="13">
        <v>225</v>
      </c>
      <c r="F32" s="13">
        <f t="shared" ref="F32" si="6">SUM(F29:F31)</f>
        <v>100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1671.1799999999998</v>
      </c>
      <c r="C37" s="18">
        <v>22200.6</v>
      </c>
      <c r="D37" s="31">
        <f>+C37/$C$40*100</f>
        <v>3.617768630393813</v>
      </c>
      <c r="E37" s="18">
        <v>17</v>
      </c>
      <c r="F37" s="17">
        <f>+E37/$E$40*100</f>
        <v>8.4158415841584162</v>
      </c>
    </row>
    <row r="38" spans="1:6" ht="23.25" customHeight="1" x14ac:dyDescent="0.15">
      <c r="A38" s="29" t="s">
        <v>31</v>
      </c>
      <c r="B38" s="17">
        <v>14758.919999999998</v>
      </c>
      <c r="C38" s="18">
        <v>538139.44999999995</v>
      </c>
      <c r="D38" s="17">
        <f>+C38/$C$40*100</f>
        <v>87.694207408240317</v>
      </c>
      <c r="E38" s="18">
        <v>158</v>
      </c>
      <c r="F38" s="17">
        <f>+E38/$E$40*100</f>
        <v>78.21782178217822</v>
      </c>
    </row>
    <row r="39" spans="1:6" ht="13.5" customHeight="1" x14ac:dyDescent="0.15">
      <c r="A39" s="24" t="s">
        <v>6</v>
      </c>
      <c r="B39" s="20">
        <v>463.98</v>
      </c>
      <c r="C39" s="23">
        <v>53314.45</v>
      </c>
      <c r="D39" s="32">
        <f>+C39/$C$40*100</f>
        <v>8.6880239613658841</v>
      </c>
      <c r="E39" s="23">
        <v>27</v>
      </c>
      <c r="F39" s="20">
        <f>+E39/$E$40*100</f>
        <v>13.366336633663368</v>
      </c>
    </row>
    <row r="40" spans="1:6" ht="12" customHeight="1" x14ac:dyDescent="0.15">
      <c r="A40" s="12" t="s">
        <v>3</v>
      </c>
      <c r="B40" s="13">
        <v>16894.079999999998</v>
      </c>
      <c r="C40" s="13">
        <v>613654.49999999988</v>
      </c>
      <c r="D40" s="13">
        <f t="shared" ref="D40" si="7">SUM(D37:D39)</f>
        <v>100.00000000000001</v>
      </c>
      <c r="E40" s="13">
        <v>202</v>
      </c>
      <c r="F40" s="13">
        <f t="shared" ref="F40" si="8">SUM(F37:F39)</f>
        <v>100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4760.8399999999965</v>
      </c>
      <c r="C46" s="18">
        <v>271483.32</v>
      </c>
      <c r="D46" s="17">
        <f>+C46/$C$48*100</f>
        <v>97.115433595719708</v>
      </c>
      <c r="E46" s="18">
        <v>49</v>
      </c>
      <c r="F46" s="17">
        <f>+E46/$E$48*100</f>
        <v>96.078431372549019</v>
      </c>
    </row>
    <row r="47" spans="1:6" ht="13.5" customHeight="1" x14ac:dyDescent="0.15">
      <c r="A47" s="24" t="s">
        <v>6</v>
      </c>
      <c r="B47" s="20">
        <v>-60.399999999999636</v>
      </c>
      <c r="C47" s="23">
        <v>8063.72</v>
      </c>
      <c r="D47" s="20">
        <f>+C47/$C$48*100</f>
        <v>2.8845664042802959</v>
      </c>
      <c r="E47" s="23">
        <v>2</v>
      </c>
      <c r="F47" s="20">
        <f>+E47/$E$48*100</f>
        <v>3.9215686274509802</v>
      </c>
    </row>
    <row r="48" spans="1:6" ht="12" customHeight="1" x14ac:dyDescent="0.15">
      <c r="A48" s="12" t="s">
        <v>3</v>
      </c>
      <c r="B48" s="13">
        <v>4700.4399999999969</v>
      </c>
      <c r="C48" s="13">
        <v>279547.03999999998</v>
      </c>
      <c r="D48" s="13">
        <f t="shared" ref="D48" si="9">SUM(D45:D47)</f>
        <v>100</v>
      </c>
      <c r="E48" s="13">
        <v>51</v>
      </c>
      <c r="F48" s="13">
        <f t="shared" ref="F48" si="10">SUM(F45:F47)</f>
        <v>100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-67</v>
      </c>
      <c r="C54" s="18">
        <v>8568.1</v>
      </c>
      <c r="D54" s="17">
        <f>+C54/$C$56*100</f>
        <v>44.400419954252762</v>
      </c>
      <c r="E54" s="18">
        <v>2</v>
      </c>
      <c r="F54" s="17">
        <f>+E54/$E$56*100</f>
        <v>13.333333333333334</v>
      </c>
    </row>
    <row r="55" spans="1:6" ht="13.5" customHeight="1" x14ac:dyDescent="0.15">
      <c r="A55" s="24" t="s">
        <v>6</v>
      </c>
      <c r="B55" s="20">
        <v>-433.69</v>
      </c>
      <c r="C55" s="23">
        <v>10729.24</v>
      </c>
      <c r="D55" s="20">
        <f>+C55/$C$56*100</f>
        <v>55.599580045747231</v>
      </c>
      <c r="E55" s="23">
        <v>13</v>
      </c>
      <c r="F55" s="20">
        <f>+E55/$E$56*100</f>
        <v>86.666666666666671</v>
      </c>
    </row>
    <row r="56" spans="1:6" x14ac:dyDescent="0.15">
      <c r="A56" s="12" t="s">
        <v>3</v>
      </c>
      <c r="B56" s="13">
        <v>-500.69</v>
      </c>
      <c r="C56" s="13">
        <v>19297.34</v>
      </c>
      <c r="D56" s="13">
        <f t="shared" ref="D56" si="11">SUM(D53:D55)</f>
        <v>100</v>
      </c>
      <c r="E56" s="13">
        <v>15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429.68</v>
      </c>
      <c r="C61" s="18">
        <v>3241.87</v>
      </c>
      <c r="D61" s="17">
        <f>C61/$C$64*100</f>
        <v>9.0758067419542758</v>
      </c>
      <c r="E61" s="18">
        <v>6</v>
      </c>
      <c r="F61" s="17">
        <f>E61/$E$64*100</f>
        <v>15.384615384615385</v>
      </c>
    </row>
    <row r="62" spans="1:6" ht="23.25" customHeight="1" x14ac:dyDescent="0.15">
      <c r="A62" s="29" t="s">
        <v>31</v>
      </c>
      <c r="B62" s="17">
        <v>-16.230000000000018</v>
      </c>
      <c r="C62" s="18">
        <v>11263.24</v>
      </c>
      <c r="D62" s="17">
        <f>C62/$C$64*100</f>
        <v>31.532106323896109</v>
      </c>
      <c r="E62" s="18">
        <v>11</v>
      </c>
      <c r="F62" s="17">
        <f>E62/$E$64*100</f>
        <v>28.205128205128204</v>
      </c>
    </row>
    <row r="63" spans="1:6" ht="13.5" customHeight="1" x14ac:dyDescent="0.15">
      <c r="A63" s="24" t="s">
        <v>6</v>
      </c>
      <c r="B63" s="20">
        <v>-325.14999999999998</v>
      </c>
      <c r="C63" s="23">
        <v>21214.799999999999</v>
      </c>
      <c r="D63" s="20">
        <f>C63/$C$64*100</f>
        <v>59.392086934149603</v>
      </c>
      <c r="E63" s="23">
        <v>22</v>
      </c>
      <c r="F63" s="20">
        <f>E63/$E$64*100</f>
        <v>56.410256410256409</v>
      </c>
    </row>
    <row r="64" spans="1:6" x14ac:dyDescent="0.15">
      <c r="A64" s="12" t="s">
        <v>3</v>
      </c>
      <c r="B64" s="13">
        <v>88.300000000000011</v>
      </c>
      <c r="C64" s="13">
        <v>35719.910000000003</v>
      </c>
      <c r="D64" s="13">
        <f t="shared" ref="D64" si="13">SUM(D61:D63)</f>
        <v>99.999999999999986</v>
      </c>
      <c r="E64" s="13">
        <v>39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4E45-30E8-4919-B8B3-9B607F3D6421}">
  <dimension ref="A1:L78"/>
  <sheetViews>
    <sheetView topLeftCell="A7" zoomScaleNormal="100" zoomScaleSheetLayoutView="100" workbookViewId="0">
      <selection activeCell="B21" sqref="B21"/>
    </sheetView>
  </sheetViews>
  <sheetFormatPr defaultColWidth="9.140625" defaultRowHeight="10.5" x14ac:dyDescent="0.15"/>
  <cols>
    <col min="1" max="1" width="36.7109375" style="1" customWidth="1"/>
    <col min="2" max="2" width="11.5703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26" t="s">
        <v>39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34</v>
      </c>
      <c r="C11" s="21">
        <v>45565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5162.1600000000008</v>
      </c>
      <c r="C12" s="17">
        <f>+C21+C29+C37+C45+C53+C61</f>
        <v>280940.92000000004</v>
      </c>
      <c r="D12" s="10">
        <f>C12/$C$15*100</f>
        <v>3.5302688018084014</v>
      </c>
      <c r="E12" s="17">
        <f>+E21+E29+E37+E45+E53+E61</f>
        <v>86</v>
      </c>
      <c r="F12" s="10">
        <f>E12/$E$15*100</f>
        <v>6.7876874506708766</v>
      </c>
    </row>
    <row r="13" spans="1:12" ht="23.25" customHeight="1" x14ac:dyDescent="0.15">
      <c r="A13" s="29" t="s">
        <v>31</v>
      </c>
      <c r="B13" s="17">
        <f t="shared" si="0"/>
        <v>24498.019999999997</v>
      </c>
      <c r="C13" s="17">
        <f>+C22+C30+C38+C46+C54+C62</f>
        <v>7383032.1299999999</v>
      </c>
      <c r="D13" s="10">
        <f t="shared" ref="D13:D14" si="1">C13/$C$15*100</f>
        <v>92.774267241981065</v>
      </c>
      <c r="E13" s="17">
        <f>+E22+E30+E38+E46+E54+E62</f>
        <v>982</v>
      </c>
      <c r="F13" s="10">
        <f>E13/$E$15*100</f>
        <v>77.505919494869772</v>
      </c>
    </row>
    <row r="14" spans="1:12" ht="14.25" customHeight="1" x14ac:dyDescent="0.15">
      <c r="A14" s="24" t="s">
        <v>6</v>
      </c>
      <c r="B14" s="20">
        <f t="shared" si="0"/>
        <v>6142.3200000000006</v>
      </c>
      <c r="C14" s="20">
        <f>+C23+C31+C39+C47+C55+C63</f>
        <v>294087.25</v>
      </c>
      <c r="D14" s="11">
        <f t="shared" si="1"/>
        <v>3.6954639562105354</v>
      </c>
      <c r="E14" s="20">
        <f>+E23+E31+E39+E47+E55+E63</f>
        <v>199</v>
      </c>
      <c r="F14" s="11">
        <f>E14/$E$15*100</f>
        <v>15.706393054459353</v>
      </c>
    </row>
    <row r="15" spans="1:12" ht="12" customHeight="1" x14ac:dyDescent="0.15">
      <c r="A15" s="12" t="s">
        <v>3</v>
      </c>
      <c r="B15" s="13">
        <f>SUM(B12:B14)</f>
        <v>35802.5</v>
      </c>
      <c r="C15" s="13">
        <f t="shared" ref="C15:F15" si="2">SUM(C12:C14)</f>
        <v>7958060.2999999998</v>
      </c>
      <c r="D15" s="13">
        <f t="shared" si="2"/>
        <v>100</v>
      </c>
      <c r="E15" s="13">
        <f t="shared" si="2"/>
        <v>1267</v>
      </c>
      <c r="F15" s="13">
        <f t="shared" si="2"/>
        <v>100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3997.09</v>
      </c>
      <c r="C21" s="18">
        <v>246295.95</v>
      </c>
      <c r="D21" s="17">
        <f>C21/$C$24*100</f>
        <v>4.5504826990500336</v>
      </c>
      <c r="E21" s="18">
        <v>63</v>
      </c>
      <c r="F21" s="17">
        <f>E21/$E$24*100</f>
        <v>8.5948158253751714</v>
      </c>
    </row>
    <row r="22" spans="1:6" ht="23.25" customHeight="1" x14ac:dyDescent="0.15">
      <c r="A22" s="29" t="s">
        <v>31</v>
      </c>
      <c r="B22" s="17">
        <v>7166.8499999999913</v>
      </c>
      <c r="C22" s="18">
        <v>4955579.5599999996</v>
      </c>
      <c r="D22" s="17">
        <f>C22/$C$24*100</f>
        <v>91.557652700119405</v>
      </c>
      <c r="E22" s="18">
        <v>576</v>
      </c>
      <c r="F22" s="17">
        <f>E22/$E$24*100</f>
        <v>78.581173260572996</v>
      </c>
    </row>
    <row r="23" spans="1:6" ht="13.5" customHeight="1" x14ac:dyDescent="0.15">
      <c r="A23" s="24" t="s">
        <v>6</v>
      </c>
      <c r="B23" s="20">
        <v>3701.3</v>
      </c>
      <c r="C23" s="23">
        <v>210648.09</v>
      </c>
      <c r="D23" s="20">
        <f>C23/$C$24*100</f>
        <v>3.8918646008305626</v>
      </c>
      <c r="E23" s="23">
        <v>94</v>
      </c>
      <c r="F23" s="20">
        <f>E23/$E$24*100</f>
        <v>12.824010914051842</v>
      </c>
    </row>
    <row r="24" spans="1:6" ht="12" customHeight="1" x14ac:dyDescent="0.15">
      <c r="A24" s="12" t="s">
        <v>3</v>
      </c>
      <c r="B24" s="13">
        <v>14865.239999999991</v>
      </c>
      <c r="C24" s="13">
        <v>5412523.5999999996</v>
      </c>
      <c r="D24" s="13">
        <f t="shared" ref="D24" si="3">SUM(D21:D23)</f>
        <v>100</v>
      </c>
      <c r="E24" s="13">
        <v>733</v>
      </c>
      <c r="F24" s="13">
        <f t="shared" ref="F24" si="4">SUM(F21:F23)</f>
        <v>100.00000000000001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-75.12</v>
      </c>
      <c r="C29" s="18">
        <v>6380.93</v>
      </c>
      <c r="D29" s="17">
        <f>+C29/$C$32*100</f>
        <v>0.41254703983293017</v>
      </c>
      <c r="E29" s="18">
        <v>1</v>
      </c>
      <c r="F29" s="17">
        <f>+E29/$E$32*100</f>
        <v>0.44052863436123352</v>
      </c>
    </row>
    <row r="30" spans="1:6" ht="23.25" customHeight="1" x14ac:dyDescent="0.15">
      <c r="A30" s="29" t="s">
        <v>31</v>
      </c>
      <c r="B30" s="17">
        <v>-1680.9299999999967</v>
      </c>
      <c r="C30" s="18">
        <v>1520982.6</v>
      </c>
      <c r="D30" s="17">
        <f>+C30/$C$32*100</f>
        <v>98.336272184053684</v>
      </c>
      <c r="E30" s="18">
        <v>186</v>
      </c>
      <c r="F30" s="17">
        <f>+E30/$E$32*100</f>
        <v>81.93832599118943</v>
      </c>
    </row>
    <row r="31" spans="1:6" ht="13.5" customHeight="1" x14ac:dyDescent="0.15">
      <c r="A31" s="24" t="s">
        <v>6</v>
      </c>
      <c r="B31" s="20">
        <v>808.54</v>
      </c>
      <c r="C31" s="23">
        <v>19352.21</v>
      </c>
      <c r="D31" s="20">
        <f>+C31/$C$32*100</f>
        <v>1.2511807761133924</v>
      </c>
      <c r="E31" s="23">
        <v>40</v>
      </c>
      <c r="F31" s="20">
        <f>+E31/$E$32*100</f>
        <v>17.621145374449341</v>
      </c>
    </row>
    <row r="32" spans="1:6" ht="12" customHeight="1" x14ac:dyDescent="0.15">
      <c r="A32" s="12" t="s">
        <v>3</v>
      </c>
      <c r="B32" s="13">
        <v>-947.50999999999658</v>
      </c>
      <c r="C32" s="13">
        <v>1546715.74</v>
      </c>
      <c r="D32" s="13">
        <f t="shared" ref="D32" si="5">SUM(D29:D31)</f>
        <v>100</v>
      </c>
      <c r="E32" s="13">
        <v>227</v>
      </c>
      <c r="F32" s="13">
        <f t="shared" ref="F32" si="6">SUM(F29:F31)</f>
        <v>100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1039.51</v>
      </c>
      <c r="C37" s="18">
        <v>23817.33</v>
      </c>
      <c r="D37" s="17">
        <f>+C37/$C$40*100</f>
        <v>3.7216277862190497</v>
      </c>
      <c r="E37" s="18">
        <v>16</v>
      </c>
      <c r="F37" s="17">
        <f>+E37/$E$40*100</f>
        <v>8</v>
      </c>
    </row>
    <row r="38" spans="1:6" ht="23.25" customHeight="1" x14ac:dyDescent="0.15">
      <c r="A38" s="29" t="s">
        <v>31</v>
      </c>
      <c r="B38" s="17">
        <v>7714.3000000000029</v>
      </c>
      <c r="C38" s="18">
        <v>587105.12</v>
      </c>
      <c r="D38" s="17">
        <f>+C38/$C$40*100</f>
        <v>91.739364908806706</v>
      </c>
      <c r="E38" s="18">
        <v>156</v>
      </c>
      <c r="F38" s="17">
        <f>+E38/$E$40*100</f>
        <v>78</v>
      </c>
    </row>
    <row r="39" spans="1:6" ht="13.5" customHeight="1" x14ac:dyDescent="0.15">
      <c r="A39" s="24" t="s">
        <v>6</v>
      </c>
      <c r="B39" s="20">
        <v>1260.2300000000002</v>
      </c>
      <c r="C39" s="23">
        <v>29048.32</v>
      </c>
      <c r="D39" s="20">
        <f>+C39/$C$40*100</f>
        <v>4.5390073049742572</v>
      </c>
      <c r="E39" s="23">
        <v>28</v>
      </c>
      <c r="F39" s="20">
        <f>+E39/$E$40*100</f>
        <v>14.000000000000002</v>
      </c>
    </row>
    <row r="40" spans="1:6" ht="12" customHeight="1" x14ac:dyDescent="0.15">
      <c r="A40" s="12" t="s">
        <v>3</v>
      </c>
      <c r="B40" s="13">
        <v>10014.040000000003</v>
      </c>
      <c r="C40" s="13">
        <v>639970.7699999999</v>
      </c>
      <c r="D40" s="13">
        <f t="shared" ref="D40" si="7">SUM(D37:D39)</f>
        <v>100.00000000000001</v>
      </c>
      <c r="E40" s="13">
        <v>200</v>
      </c>
      <c r="F40" s="13">
        <f t="shared" ref="F40" si="8">SUM(F37:F39)</f>
        <v>100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10517.79</v>
      </c>
      <c r="C46" s="18">
        <v>285986.67</v>
      </c>
      <c r="D46" s="17">
        <f>+C46/$C$48*100</f>
        <v>97.264932265931321</v>
      </c>
      <c r="E46" s="18">
        <v>48</v>
      </c>
      <c r="F46" s="17">
        <f>+E46/$E$48*100</f>
        <v>96</v>
      </c>
    </row>
    <row r="47" spans="1:6" ht="13.5" customHeight="1" x14ac:dyDescent="0.15">
      <c r="A47" s="24" t="s">
        <v>6</v>
      </c>
      <c r="B47" s="20">
        <v>-94.089999999999918</v>
      </c>
      <c r="C47" s="23">
        <v>8041.88</v>
      </c>
      <c r="D47" s="20">
        <f>+C47/$C$48*100</f>
        <v>2.7350677340686818</v>
      </c>
      <c r="E47" s="23">
        <v>2</v>
      </c>
      <c r="F47" s="20">
        <f>+E47/$E$48*100</f>
        <v>4</v>
      </c>
    </row>
    <row r="48" spans="1:6" ht="12" customHeight="1" x14ac:dyDescent="0.15">
      <c r="A48" s="12" t="s">
        <v>3</v>
      </c>
      <c r="B48" s="13">
        <v>10423.700000000001</v>
      </c>
      <c r="C48" s="13">
        <v>294028.55</v>
      </c>
      <c r="D48" s="13">
        <f t="shared" ref="D48" si="9">SUM(D45:D47)</f>
        <v>100</v>
      </c>
      <c r="E48" s="13">
        <v>50</v>
      </c>
      <c r="F48" s="13">
        <f t="shared" ref="F48" si="10">SUM(F45:F47)</f>
        <v>100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934</v>
      </c>
      <c r="C54" s="18">
        <v>9698</v>
      </c>
      <c r="D54" s="17">
        <f>+C54/$C$56*100</f>
        <v>47.385885182309586</v>
      </c>
      <c r="E54" s="18">
        <v>2</v>
      </c>
      <c r="F54" s="17">
        <f>+E54/$E$56*100</f>
        <v>14.285714285714285</v>
      </c>
    </row>
    <row r="55" spans="1:6" ht="13.5" customHeight="1" x14ac:dyDescent="0.15">
      <c r="A55" s="24" t="s">
        <v>6</v>
      </c>
      <c r="B55" s="20">
        <v>182.68</v>
      </c>
      <c r="C55" s="23">
        <v>10768.01</v>
      </c>
      <c r="D55" s="20">
        <f>+C55/$C$56*100</f>
        <v>52.614114817690407</v>
      </c>
      <c r="E55" s="23">
        <v>12</v>
      </c>
      <c r="F55" s="20">
        <f>+E55/$E$56*100</f>
        <v>85.714285714285708</v>
      </c>
    </row>
    <row r="56" spans="1:6" x14ac:dyDescent="0.15">
      <c r="A56" s="12" t="s">
        <v>3</v>
      </c>
      <c r="B56" s="13">
        <v>1116.68</v>
      </c>
      <c r="C56" s="13">
        <v>20466.010000000002</v>
      </c>
      <c r="D56" s="13">
        <f t="shared" ref="D56" si="11">SUM(D53:D55)</f>
        <v>100</v>
      </c>
      <c r="E56" s="13">
        <v>14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200.68</v>
      </c>
      <c r="C61" s="18">
        <v>4446.71</v>
      </c>
      <c r="D61" s="17">
        <f>C61/$C$64*100</f>
        <v>10.025130969845316</v>
      </c>
      <c r="E61" s="18">
        <v>6</v>
      </c>
      <c r="F61" s="17">
        <f>E61/$E$64*100</f>
        <v>13.953488372093023</v>
      </c>
    </row>
    <row r="62" spans="1:6" ht="23.25" customHeight="1" x14ac:dyDescent="0.15">
      <c r="A62" s="29" t="s">
        <v>31</v>
      </c>
      <c r="B62" s="17">
        <v>-153.99</v>
      </c>
      <c r="C62" s="18">
        <v>23680.18</v>
      </c>
      <c r="D62" s="17">
        <f>C62/$C$64*100</f>
        <v>53.387089756136938</v>
      </c>
      <c r="E62" s="18">
        <v>14</v>
      </c>
      <c r="F62" s="17">
        <f>E62/$E$64*100</f>
        <v>32.558139534883722</v>
      </c>
    </row>
    <row r="63" spans="1:6" ht="13.5" customHeight="1" x14ac:dyDescent="0.15">
      <c r="A63" s="24" t="s">
        <v>6</v>
      </c>
      <c r="B63" s="20">
        <v>283.65999999999997</v>
      </c>
      <c r="C63" s="23">
        <v>16228.74</v>
      </c>
      <c r="D63" s="20">
        <f>C63/$C$64*100</f>
        <v>36.587779274017748</v>
      </c>
      <c r="E63" s="23">
        <v>23</v>
      </c>
      <c r="F63" s="20">
        <f>E63/$E$64*100</f>
        <v>53.488372093023251</v>
      </c>
    </row>
    <row r="64" spans="1:6" x14ac:dyDescent="0.15">
      <c r="A64" s="12" t="s">
        <v>3</v>
      </c>
      <c r="B64" s="13">
        <v>330.34999999999997</v>
      </c>
      <c r="C64" s="13">
        <v>44355.63</v>
      </c>
      <c r="D64" s="13">
        <f t="shared" ref="D64" si="13">SUM(D61:D63)</f>
        <v>100</v>
      </c>
      <c r="E64" s="13">
        <v>43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55F9-7322-48BF-9E2C-E11B258A4255}">
  <dimension ref="A1:L78"/>
  <sheetViews>
    <sheetView topLeftCell="A4" zoomScaleNormal="100" zoomScaleSheetLayoutView="100" workbookViewId="0">
      <selection activeCell="G14" sqref="G14"/>
    </sheetView>
  </sheetViews>
  <sheetFormatPr defaultColWidth="9.140625" defaultRowHeight="10.5" x14ac:dyDescent="0.15"/>
  <cols>
    <col min="1" max="1" width="36.7109375" style="1" customWidth="1"/>
    <col min="2" max="2" width="11.5703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8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26" t="s">
        <v>40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15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15">
      <c r="A11" s="7"/>
      <c r="B11" s="8" t="s">
        <v>35</v>
      </c>
      <c r="C11" s="21">
        <v>45657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15">
      <c r="A12" s="29" t="s">
        <v>30</v>
      </c>
      <c r="B12" s="17">
        <f t="shared" ref="B12:B14" si="0">+B21+B29+B37+B45+B53+B61</f>
        <v>10585.960000000003</v>
      </c>
      <c r="C12" s="17">
        <f>+C21+C29+C37+C45+C53+C61</f>
        <v>296244.70999999996</v>
      </c>
      <c r="D12" s="17">
        <f>C12/$C$15*100</f>
        <v>3.598834644340835</v>
      </c>
      <c r="E12" s="17">
        <f>+E21+E29+E37+E45+E53+E61</f>
        <v>87</v>
      </c>
      <c r="F12" s="17">
        <f>E12/$E$15*100</f>
        <v>6.8666140489344913</v>
      </c>
    </row>
    <row r="13" spans="1:12" ht="23.25" customHeight="1" x14ac:dyDescent="0.15">
      <c r="A13" s="29" t="s">
        <v>31</v>
      </c>
      <c r="B13" s="17">
        <f t="shared" si="0"/>
        <v>73892.540000000008</v>
      </c>
      <c r="C13" s="17">
        <f>+C22+C30+C38+C46+C54+C62</f>
        <v>7650108.5499999998</v>
      </c>
      <c r="D13" s="17">
        <f t="shared" ref="D13:D14" si="1">C13/$C$15*100</f>
        <v>92.934910745606331</v>
      </c>
      <c r="E13" s="17">
        <f>+E22+E30+E38+E46+E54+E62</f>
        <v>995</v>
      </c>
      <c r="F13" s="17">
        <f>E13/$E$15*100</f>
        <v>78.531965272296773</v>
      </c>
    </row>
    <row r="14" spans="1:12" ht="14.25" customHeight="1" x14ac:dyDescent="0.15">
      <c r="A14" s="24" t="s">
        <v>6</v>
      </c>
      <c r="B14" s="20">
        <f t="shared" si="0"/>
        <v>3215.7699999999995</v>
      </c>
      <c r="C14" s="20">
        <f>+C23+C31+C39+C47+C55+C63</f>
        <v>285331.14000000007</v>
      </c>
      <c r="D14" s="20">
        <f t="shared" si="1"/>
        <v>3.4662546100528351</v>
      </c>
      <c r="E14" s="20">
        <f>+E23+E31+E39+E47+E55+E63</f>
        <v>185</v>
      </c>
      <c r="F14" s="20">
        <f>E14/$E$15*100</f>
        <v>14.601420678768745</v>
      </c>
    </row>
    <row r="15" spans="1:12" ht="12" customHeight="1" x14ac:dyDescent="0.15">
      <c r="A15" s="12" t="s">
        <v>3</v>
      </c>
      <c r="B15" s="13">
        <f>SUM(B12:B14)</f>
        <v>87694.270000000019</v>
      </c>
      <c r="C15" s="13">
        <f t="shared" ref="C15:F15" si="2">SUM(C12:C14)</f>
        <v>8231684.3999999994</v>
      </c>
      <c r="D15" s="13">
        <f t="shared" si="2"/>
        <v>100</v>
      </c>
      <c r="E15" s="13">
        <f t="shared" si="2"/>
        <v>1267</v>
      </c>
      <c r="F15" s="13">
        <f t="shared" si="2"/>
        <v>100.00000000000001</v>
      </c>
    </row>
    <row r="16" spans="1:12" ht="12" customHeight="1" thickBot="1" x14ac:dyDescent="0.2">
      <c r="A16" s="14"/>
      <c r="B16" s="14"/>
      <c r="C16" s="14"/>
      <c r="D16" s="15"/>
      <c r="E16" s="14"/>
      <c r="F16" s="15"/>
    </row>
    <row r="17" spans="1:6" ht="10.5" customHeight="1" x14ac:dyDescent="0.15">
      <c r="A17" s="16"/>
      <c r="B17" s="16"/>
      <c r="C17" s="16"/>
      <c r="E17" s="16"/>
    </row>
    <row r="18" spans="1:6" ht="12" customHeight="1" x14ac:dyDescent="0.15">
      <c r="A18" s="3" t="s">
        <v>4</v>
      </c>
    </row>
    <row r="19" spans="1:6" ht="12" customHeight="1" x14ac:dyDescent="0.15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15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15">
      <c r="A21" s="29" t="s">
        <v>30</v>
      </c>
      <c r="B21" s="17">
        <v>8801.4800000000032</v>
      </c>
      <c r="C21" s="18">
        <v>260175.51</v>
      </c>
      <c r="D21" s="17">
        <f>C21/$C$24*100</f>
        <v>4.6308057381681849</v>
      </c>
      <c r="E21" s="18">
        <v>65</v>
      </c>
      <c r="F21" s="17">
        <f>E21/$E$24*100</f>
        <v>8.6782376502002663</v>
      </c>
    </row>
    <row r="22" spans="1:6" ht="23.25" customHeight="1" x14ac:dyDescent="0.15">
      <c r="A22" s="29" t="s">
        <v>31</v>
      </c>
      <c r="B22" s="17">
        <v>13812.390000000014</v>
      </c>
      <c r="C22" s="18">
        <v>5156289.47</v>
      </c>
      <c r="D22" s="17">
        <f>C22/$C$24*100</f>
        <v>91.775643546666572</v>
      </c>
      <c r="E22" s="18">
        <v>590</v>
      </c>
      <c r="F22" s="17">
        <f>E22/$E$24*100</f>
        <v>78.771695594125504</v>
      </c>
    </row>
    <row r="23" spans="1:6" ht="13.5" customHeight="1" x14ac:dyDescent="0.15">
      <c r="A23" s="24" t="s">
        <v>6</v>
      </c>
      <c r="B23" s="20">
        <v>14.319999999999709</v>
      </c>
      <c r="C23" s="23">
        <v>201898.75</v>
      </c>
      <c r="D23" s="20">
        <f>C23/$C$24*100</f>
        <v>3.5935507151652502</v>
      </c>
      <c r="E23" s="23">
        <v>94</v>
      </c>
      <c r="F23" s="20">
        <f>E23/$E$24*100</f>
        <v>12.550066755674234</v>
      </c>
    </row>
    <row r="24" spans="1:6" ht="12" customHeight="1" x14ac:dyDescent="0.15">
      <c r="A24" s="12" t="s">
        <v>3</v>
      </c>
      <c r="B24" s="13">
        <v>22628.190000000017</v>
      </c>
      <c r="C24" s="13">
        <v>5618363.7299999995</v>
      </c>
      <c r="D24" s="13">
        <f t="shared" ref="D24" si="3">SUM(D21:D23)</f>
        <v>100.00000000000001</v>
      </c>
      <c r="E24" s="13">
        <v>749</v>
      </c>
      <c r="F24" s="13">
        <f t="shared" ref="F24" si="4">SUM(F21:F23)</f>
        <v>100</v>
      </c>
    </row>
    <row r="25" spans="1:6" ht="12" customHeight="1" x14ac:dyDescent="0.15">
      <c r="A25" s="16"/>
      <c r="B25" s="16"/>
      <c r="C25" s="16"/>
      <c r="E25" s="16"/>
    </row>
    <row r="26" spans="1:6" ht="12" customHeight="1" x14ac:dyDescent="0.15">
      <c r="A26" s="3" t="s">
        <v>5</v>
      </c>
    </row>
    <row r="27" spans="1:6" ht="12" customHeight="1" x14ac:dyDescent="0.15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15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15">
      <c r="A29" s="29" t="s">
        <v>30</v>
      </c>
      <c r="B29" s="17">
        <v>-3.789999999999992</v>
      </c>
      <c r="C29" s="18">
        <v>6501.92</v>
      </c>
      <c r="D29" s="17">
        <f>+C29/$C$32*100</f>
        <v>0.41584584017450904</v>
      </c>
      <c r="E29" s="18">
        <v>1</v>
      </c>
      <c r="F29" s="17">
        <f>+E29/$E$32*100</f>
        <v>0.46511627906976744</v>
      </c>
    </row>
    <row r="30" spans="1:6" ht="23.25" customHeight="1" x14ac:dyDescent="0.15">
      <c r="A30" s="29" t="s">
        <v>31</v>
      </c>
      <c r="B30" s="17">
        <v>3839.0899999999965</v>
      </c>
      <c r="C30" s="18">
        <v>1541345.89</v>
      </c>
      <c r="D30" s="17">
        <f>+C30/$C$32*100</f>
        <v>98.580461867660091</v>
      </c>
      <c r="E30" s="18">
        <v>186</v>
      </c>
      <c r="F30" s="17">
        <f>+E30/$E$32*100</f>
        <v>86.511627906976742</v>
      </c>
    </row>
    <row r="31" spans="1:6" ht="13.5" customHeight="1" x14ac:dyDescent="0.15">
      <c r="A31" s="24" t="s">
        <v>6</v>
      </c>
      <c r="B31" s="20">
        <v>379.53</v>
      </c>
      <c r="C31" s="23">
        <v>15693.14</v>
      </c>
      <c r="D31" s="20">
        <f>+C31/$C$32*100</f>
        <v>1.0036922921654212</v>
      </c>
      <c r="E31" s="23">
        <v>28</v>
      </c>
      <c r="F31" s="20">
        <f>+E31/$E$32*100</f>
        <v>13.023255813953488</v>
      </c>
    </row>
    <row r="32" spans="1:6" ht="12" customHeight="1" x14ac:dyDescent="0.15">
      <c r="A32" s="12" t="s">
        <v>3</v>
      </c>
      <c r="B32" s="13">
        <v>4214.8299999999963</v>
      </c>
      <c r="C32" s="13">
        <v>1563540.9499999997</v>
      </c>
      <c r="D32" s="13">
        <f t="shared" ref="D32" si="5">SUM(D29:D31)</f>
        <v>100.00000000000003</v>
      </c>
      <c r="E32" s="13">
        <v>215</v>
      </c>
      <c r="F32" s="13">
        <f t="shared" ref="F32" si="6">SUM(F29:F31)</f>
        <v>99.999999999999986</v>
      </c>
    </row>
    <row r="33" spans="1:6" ht="12" customHeight="1" x14ac:dyDescent="0.15">
      <c r="A33" s="16"/>
      <c r="B33" s="16"/>
      <c r="C33" s="16"/>
      <c r="E33" s="16"/>
    </row>
    <row r="34" spans="1:6" ht="12" customHeight="1" x14ac:dyDescent="0.15">
      <c r="A34" s="3" t="s">
        <v>9</v>
      </c>
    </row>
    <row r="35" spans="1:6" ht="12" customHeight="1" x14ac:dyDescent="0.15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15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15">
      <c r="A37" s="29" t="s">
        <v>30</v>
      </c>
      <c r="B37" s="17">
        <v>677.8900000000001</v>
      </c>
      <c r="C37" s="18">
        <v>23726.93</v>
      </c>
      <c r="D37" s="17">
        <f>+C37/$C$40*100</f>
        <v>3.4831626164634097</v>
      </c>
      <c r="E37" s="18">
        <v>15</v>
      </c>
      <c r="F37" s="17">
        <f>+E37/$E$40*100</f>
        <v>7.5</v>
      </c>
    </row>
    <row r="38" spans="1:6" ht="23.25" customHeight="1" x14ac:dyDescent="0.15">
      <c r="A38" s="29" t="s">
        <v>31</v>
      </c>
      <c r="B38" s="17">
        <v>42054.25</v>
      </c>
      <c r="C38" s="18">
        <v>625210.4</v>
      </c>
      <c r="D38" s="17">
        <f>+C38/$C$40*100</f>
        <v>91.782185588448868</v>
      </c>
      <c r="E38" s="18">
        <v>158</v>
      </c>
      <c r="F38" s="17">
        <f>+E38/$E$40*100</f>
        <v>79</v>
      </c>
    </row>
    <row r="39" spans="1:6" ht="13.5" customHeight="1" x14ac:dyDescent="0.15">
      <c r="A39" s="24" t="s">
        <v>6</v>
      </c>
      <c r="B39" s="20">
        <v>2918.29</v>
      </c>
      <c r="C39" s="23">
        <v>32251.94</v>
      </c>
      <c r="D39" s="20">
        <f>+C39/$C$40*100</f>
        <v>4.7346517950877294</v>
      </c>
      <c r="E39" s="23">
        <v>27</v>
      </c>
      <c r="F39" s="20">
        <f>+E39/$E$40*100</f>
        <v>13.5</v>
      </c>
    </row>
    <row r="40" spans="1:6" ht="12" customHeight="1" x14ac:dyDescent="0.15">
      <c r="A40" s="12" t="s">
        <v>3</v>
      </c>
      <c r="B40" s="13">
        <v>45650.43</v>
      </c>
      <c r="C40" s="13">
        <v>681189.27</v>
      </c>
      <c r="D40" s="13">
        <f t="shared" ref="D40" si="7">SUM(D37:D39)</f>
        <v>100</v>
      </c>
      <c r="E40" s="13">
        <v>200</v>
      </c>
      <c r="F40" s="13">
        <f t="shared" ref="F40" si="8">SUM(F37:F39)</f>
        <v>100</v>
      </c>
    </row>
    <row r="41" spans="1:6" ht="12" customHeight="1" x14ac:dyDescent="0.15">
      <c r="A41" s="16"/>
      <c r="B41" s="16"/>
      <c r="C41" s="16"/>
      <c r="E41" s="16"/>
    </row>
    <row r="42" spans="1:6" ht="12" customHeight="1" x14ac:dyDescent="0.15">
      <c r="A42" s="3" t="s">
        <v>10</v>
      </c>
    </row>
    <row r="43" spans="1:6" ht="12" customHeight="1" x14ac:dyDescent="0.15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15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15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15">
      <c r="A46" s="29" t="s">
        <v>31</v>
      </c>
      <c r="B46" s="17">
        <v>12722.580000000002</v>
      </c>
      <c r="C46" s="18">
        <v>300428.38</v>
      </c>
      <c r="D46" s="17">
        <f>+C46/$C$48*100</f>
        <v>97.375596357031696</v>
      </c>
      <c r="E46" s="18">
        <v>46</v>
      </c>
      <c r="F46" s="17">
        <f>+E46/$E$48*100</f>
        <v>95.833333333333343</v>
      </c>
    </row>
    <row r="47" spans="1:6" ht="13.5" customHeight="1" x14ac:dyDescent="0.15">
      <c r="A47" s="24" t="s">
        <v>6</v>
      </c>
      <c r="B47" s="20">
        <v>-17.769999999999982</v>
      </c>
      <c r="C47" s="23">
        <v>8096.95</v>
      </c>
      <c r="D47" s="20">
        <f>+C47/$C$48*100</f>
        <v>2.6244036429683097</v>
      </c>
      <c r="E47" s="23">
        <v>2</v>
      </c>
      <c r="F47" s="20">
        <f>+E47/$E$48*100</f>
        <v>4.1666666666666661</v>
      </c>
    </row>
    <row r="48" spans="1:6" ht="12" customHeight="1" x14ac:dyDescent="0.15">
      <c r="A48" s="12" t="s">
        <v>3</v>
      </c>
      <c r="B48" s="13">
        <v>12704.810000000001</v>
      </c>
      <c r="C48" s="13">
        <v>308525.33</v>
      </c>
      <c r="D48" s="13">
        <f t="shared" ref="D48" si="9">SUM(D45:D47)</f>
        <v>100</v>
      </c>
      <c r="E48" s="13">
        <v>48</v>
      </c>
      <c r="F48" s="13">
        <f t="shared" ref="F48" si="10">SUM(F45:F47)</f>
        <v>100.00000000000001</v>
      </c>
    </row>
    <row r="49" spans="1:6" ht="12" customHeight="1" x14ac:dyDescent="0.15">
      <c r="A49" s="16"/>
      <c r="B49" s="16"/>
      <c r="C49" s="16"/>
      <c r="E49" s="16"/>
    </row>
    <row r="50" spans="1:6" ht="12" customHeight="1" x14ac:dyDescent="0.15">
      <c r="A50" s="3" t="s">
        <v>7</v>
      </c>
    </row>
    <row r="51" spans="1:6" ht="12" customHeight="1" x14ac:dyDescent="0.15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15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15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15">
      <c r="A54" s="29" t="s">
        <v>31</v>
      </c>
      <c r="B54" s="17">
        <v>-512</v>
      </c>
      <c r="C54" s="18">
        <v>9196</v>
      </c>
      <c r="D54" s="17">
        <f>+C54/$C$56*100</f>
        <v>47.50316524189887</v>
      </c>
      <c r="E54" s="18">
        <v>2</v>
      </c>
      <c r="F54" s="17">
        <f>+E54/$E$56*100</f>
        <v>14.285714285714285</v>
      </c>
    </row>
    <row r="55" spans="1:6" ht="13.5" customHeight="1" x14ac:dyDescent="0.15">
      <c r="A55" s="24" t="s">
        <v>6</v>
      </c>
      <c r="B55" s="20">
        <v>-490.54000000000008</v>
      </c>
      <c r="C55" s="23">
        <v>10162.709999999999</v>
      </c>
      <c r="D55" s="20">
        <f>+C55/$C$56*100</f>
        <v>52.49683475810113</v>
      </c>
      <c r="E55" s="23">
        <v>12</v>
      </c>
      <c r="F55" s="20">
        <f>+E55/$E$56*100</f>
        <v>85.714285714285708</v>
      </c>
    </row>
    <row r="56" spans="1:6" x14ac:dyDescent="0.15">
      <c r="A56" s="12" t="s">
        <v>3</v>
      </c>
      <c r="B56" s="13">
        <v>-1002.5400000000001</v>
      </c>
      <c r="C56" s="13">
        <v>19358.71</v>
      </c>
      <c r="D56" s="13">
        <f t="shared" ref="D56" si="11">SUM(D53:D55)</f>
        <v>100</v>
      </c>
      <c r="E56" s="13">
        <v>14</v>
      </c>
      <c r="F56" s="13">
        <f t="shared" ref="F56" si="12">SUM(F53:F55)</f>
        <v>100</v>
      </c>
    </row>
    <row r="57" spans="1:6" x14ac:dyDescent="0.15">
      <c r="A57" s="16"/>
      <c r="B57" s="16"/>
      <c r="C57" s="16"/>
      <c r="E57" s="16"/>
    </row>
    <row r="58" spans="1:6" x14ac:dyDescent="0.15">
      <c r="A58" s="3" t="s">
        <v>6</v>
      </c>
    </row>
    <row r="59" spans="1:6" x14ac:dyDescent="0.15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15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15">
      <c r="A61" s="29" t="s">
        <v>30</v>
      </c>
      <c r="B61" s="17">
        <v>1110.3800000000001</v>
      </c>
      <c r="C61" s="18">
        <v>5840.35</v>
      </c>
      <c r="D61" s="17">
        <f>C61/$C$64*100</f>
        <v>14.347494657475321</v>
      </c>
      <c r="E61" s="18">
        <v>6</v>
      </c>
      <c r="F61" s="17">
        <f>E61/$E$64*100</f>
        <v>14.634146341463413</v>
      </c>
    </row>
    <row r="62" spans="1:6" ht="23.25" customHeight="1" x14ac:dyDescent="0.15">
      <c r="A62" s="29" t="s">
        <v>31</v>
      </c>
      <c r="B62" s="17">
        <v>1976.23</v>
      </c>
      <c r="C62" s="18">
        <v>17638.41</v>
      </c>
      <c r="D62" s="17">
        <f>C62/$C$64*100</f>
        <v>43.330792373977459</v>
      </c>
      <c r="E62" s="18">
        <v>13</v>
      </c>
      <c r="F62" s="17">
        <f>E62/$E$64*100</f>
        <v>31.707317073170731</v>
      </c>
    </row>
    <row r="63" spans="1:6" ht="13.5" customHeight="1" x14ac:dyDescent="0.15">
      <c r="A63" s="24" t="s">
        <v>6</v>
      </c>
      <c r="B63" s="20">
        <v>411.94</v>
      </c>
      <c r="C63" s="23">
        <v>17227.650000000001</v>
      </c>
      <c r="D63" s="20">
        <f>C63/$C$64*100</f>
        <v>42.321712968547217</v>
      </c>
      <c r="E63" s="23">
        <v>22</v>
      </c>
      <c r="F63" s="20">
        <f>E63/$E$64*100</f>
        <v>53.658536585365859</v>
      </c>
    </row>
    <row r="64" spans="1:6" x14ac:dyDescent="0.15">
      <c r="A64" s="12" t="s">
        <v>3</v>
      </c>
      <c r="B64" s="13">
        <v>3498.55</v>
      </c>
      <c r="C64" s="13">
        <v>40706.410000000003</v>
      </c>
      <c r="D64" s="13">
        <f t="shared" ref="D64" si="13">SUM(D61:D63)</f>
        <v>100</v>
      </c>
      <c r="E64" s="13">
        <v>41</v>
      </c>
      <c r="F64" s="13">
        <f t="shared" ref="F64" si="14">SUM(F61:F63)</f>
        <v>100</v>
      </c>
    </row>
    <row r="66" spans="1:1" x14ac:dyDescent="0.15">
      <c r="A66" s="3" t="s">
        <v>15</v>
      </c>
    </row>
    <row r="67" spans="1:1" x14ac:dyDescent="0.15">
      <c r="A67" s="1" t="s">
        <v>23</v>
      </c>
    </row>
    <row r="68" spans="1:1" x14ac:dyDescent="0.15">
      <c r="A68" s="1" t="s">
        <v>17</v>
      </c>
    </row>
    <row r="69" spans="1:1" x14ac:dyDescent="0.15">
      <c r="A69" s="1" t="s">
        <v>24</v>
      </c>
    </row>
    <row r="70" spans="1:1" x14ac:dyDescent="0.15">
      <c r="A70" s="1" t="s">
        <v>25</v>
      </c>
    </row>
    <row r="71" spans="1:1" x14ac:dyDescent="0.15">
      <c r="A71" s="1" t="s">
        <v>22</v>
      </c>
    </row>
    <row r="72" spans="1:1" x14ac:dyDescent="0.15">
      <c r="A72" s="1" t="s">
        <v>26</v>
      </c>
    </row>
    <row r="73" spans="1:1" x14ac:dyDescent="0.15">
      <c r="A73" s="1" t="s">
        <v>27</v>
      </c>
    </row>
    <row r="74" spans="1:1" x14ac:dyDescent="0.15">
      <c r="A74" s="1" t="s">
        <v>28</v>
      </c>
    </row>
    <row r="75" spans="1:1" x14ac:dyDescent="0.15">
      <c r="A75" s="1" t="s">
        <v>16</v>
      </c>
    </row>
    <row r="77" spans="1:1" x14ac:dyDescent="0.15">
      <c r="A77" s="1" t="s">
        <v>18</v>
      </c>
    </row>
    <row r="78" spans="1:1" x14ac:dyDescent="0.15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6C11CB-B1F2-466C-9F95-AEBFDC103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2024</vt:lpstr>
      <vt:lpstr>Kv1</vt:lpstr>
      <vt:lpstr>Kv2</vt:lpstr>
      <vt:lpstr>Kv3</vt:lpstr>
      <vt:lpstr>Kv4</vt:lpstr>
      <vt:lpstr>'2024'!Utskriftsområde</vt:lpstr>
      <vt:lpstr>'Kv1'!Utskriftsområde</vt:lpstr>
      <vt:lpstr>'Kv2'!Utskriftsområde</vt:lpstr>
      <vt:lpstr>'Kv3'!Utskriftsområde</vt:lpstr>
      <vt:lpstr>'Kv4'!Utskriftsområde</vt:lpstr>
      <vt:lpstr>'2024'!Utskriftsrubriker</vt:lpstr>
      <vt:lpstr>'Kv1'!Utskriftsrubriker</vt:lpstr>
      <vt:lpstr>'Kv2'!Utskriftsrubriker</vt:lpstr>
      <vt:lpstr>'Kv3'!Utskriftsrubriker</vt:lpstr>
      <vt:lpstr>'Kv4'!Utskriftsrubriker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2025-01-27T12:55:58Z</cp:lastPrinted>
  <dcterms:created xsi:type="dcterms:W3CDTF">2001-01-11T13:23:45Z</dcterms:created>
  <dcterms:modified xsi:type="dcterms:W3CDTF">2025-01-27T15:31:41Z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