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ALLA\Hemsida\Statistik\Fondsparandet efter kategori\"/>
    </mc:Choice>
  </mc:AlternateContent>
  <bookViews>
    <workbookView xWindow="0" yWindow="0" windowWidth="25200" windowHeight="11985"/>
  </bookViews>
  <sheets>
    <sheet name="2015" sheetId="2" r:id="rId1"/>
  </sheets>
  <definedNames>
    <definedName name="_xlnm.Print_Area" localSheetId="0">'2015'!$A$1:$I$106</definedName>
    <definedName name="_xlnm.Print_Titles" localSheetId="0">'2015'!$1:$8</definedName>
  </definedNames>
  <calcPr calcId="152511"/>
</workbook>
</file>

<file path=xl/calcChain.xml><?xml version="1.0" encoding="utf-8"?>
<calcChain xmlns="http://schemas.openxmlformats.org/spreadsheetml/2006/main">
  <c r="F106" i="2" l="1"/>
  <c r="F92" i="2"/>
  <c r="F78" i="2"/>
  <c r="F64" i="2"/>
  <c r="F50" i="2"/>
  <c r="F36" i="2"/>
  <c r="F105" i="2" l="1"/>
  <c r="G105" i="2" s="1"/>
  <c r="F104" i="2"/>
  <c r="G104" i="2" s="1"/>
  <c r="F103" i="2"/>
  <c r="G103" i="2" s="1"/>
  <c r="F102" i="2"/>
  <c r="G102" i="2" s="1"/>
  <c r="F101" i="2"/>
  <c r="G101" i="2" s="1"/>
  <c r="F100" i="2"/>
  <c r="G100" i="2" s="1"/>
  <c r="F99" i="2"/>
  <c r="G99" i="2" s="1"/>
  <c r="F98" i="2"/>
  <c r="G98" i="2" s="1"/>
  <c r="F97" i="2"/>
  <c r="G97" i="2" s="1"/>
  <c r="F91" i="2"/>
  <c r="G91" i="2" s="1"/>
  <c r="F90" i="2"/>
  <c r="G90" i="2" s="1"/>
  <c r="F89" i="2"/>
  <c r="G89" i="2" s="1"/>
  <c r="F88" i="2"/>
  <c r="G88" i="2" s="1"/>
  <c r="F87" i="2"/>
  <c r="G87" i="2" s="1"/>
  <c r="F86" i="2"/>
  <c r="G86" i="2" s="1"/>
  <c r="F85" i="2"/>
  <c r="G85" i="2" s="1"/>
  <c r="F84" i="2"/>
  <c r="G84" i="2" s="1"/>
  <c r="F83" i="2"/>
  <c r="G83" i="2" s="1"/>
  <c r="F77" i="2"/>
  <c r="G77" i="2" s="1"/>
  <c r="F76" i="2"/>
  <c r="G76" i="2" s="1"/>
  <c r="F75" i="2"/>
  <c r="G75" i="2" s="1"/>
  <c r="F74" i="2"/>
  <c r="G74" i="2" s="1"/>
  <c r="F73" i="2"/>
  <c r="G73" i="2" s="1"/>
  <c r="F72" i="2"/>
  <c r="G72" i="2" s="1"/>
  <c r="F71" i="2"/>
  <c r="G71" i="2" s="1"/>
  <c r="F70" i="2"/>
  <c r="G70" i="2" s="1"/>
  <c r="F69" i="2"/>
  <c r="G69" i="2" s="1"/>
  <c r="F63" i="2"/>
  <c r="G63" i="2" s="1"/>
  <c r="F62" i="2"/>
  <c r="G62" i="2" s="1"/>
  <c r="F61" i="2"/>
  <c r="G61" i="2" s="1"/>
  <c r="F60" i="2"/>
  <c r="G60" i="2" s="1"/>
  <c r="F59" i="2"/>
  <c r="G59" i="2" s="1"/>
  <c r="F58" i="2"/>
  <c r="G58" i="2" s="1"/>
  <c r="F57" i="2"/>
  <c r="G57" i="2" s="1"/>
  <c r="F56" i="2"/>
  <c r="G56" i="2" s="1"/>
  <c r="F55" i="2"/>
  <c r="G55" i="2" s="1"/>
  <c r="F49" i="2"/>
  <c r="G49" i="2" s="1"/>
  <c r="F48" i="2"/>
  <c r="G48" i="2" s="1"/>
  <c r="F47" i="2"/>
  <c r="G47" i="2" s="1"/>
  <c r="F46" i="2"/>
  <c r="G46" i="2" s="1"/>
  <c r="F45" i="2"/>
  <c r="G45" i="2" s="1"/>
  <c r="F44" i="2"/>
  <c r="G44" i="2" s="1"/>
  <c r="F43" i="2"/>
  <c r="G43" i="2" s="1"/>
  <c r="F42" i="2"/>
  <c r="G42" i="2" s="1"/>
  <c r="F41" i="2"/>
  <c r="G41" i="2" s="1"/>
  <c r="F35" i="2"/>
  <c r="G35" i="2" s="1"/>
  <c r="F34" i="2"/>
  <c r="G34" i="2" s="1"/>
  <c r="F33" i="2"/>
  <c r="G33" i="2" s="1"/>
  <c r="F32" i="2"/>
  <c r="G32" i="2" s="1"/>
  <c r="F31" i="2"/>
  <c r="G31" i="2" s="1"/>
  <c r="F30" i="2"/>
  <c r="G30" i="2" s="1"/>
  <c r="F29" i="2"/>
  <c r="G29" i="2" s="1"/>
  <c r="F28" i="2"/>
  <c r="G28" i="2" s="1"/>
  <c r="F27" i="2"/>
  <c r="G27" i="2" s="1"/>
  <c r="G92" i="2" l="1"/>
  <c r="G106" i="2"/>
  <c r="G78" i="2"/>
  <c r="G64" i="2"/>
  <c r="G50" i="2"/>
  <c r="G36" i="2"/>
  <c r="H26" i="2"/>
  <c r="I98" i="2"/>
  <c r="I99" i="2"/>
  <c r="I100" i="2"/>
  <c r="I101" i="2"/>
  <c r="I102" i="2"/>
  <c r="I103" i="2"/>
  <c r="I104" i="2"/>
  <c r="I105" i="2"/>
  <c r="I97" i="2"/>
  <c r="I84" i="2"/>
  <c r="I85" i="2"/>
  <c r="I86" i="2"/>
  <c r="I87" i="2"/>
  <c r="I88" i="2"/>
  <c r="I89" i="2"/>
  <c r="I90" i="2"/>
  <c r="I91" i="2"/>
  <c r="I83" i="2"/>
  <c r="I70" i="2"/>
  <c r="I71" i="2"/>
  <c r="I72" i="2"/>
  <c r="I73" i="2"/>
  <c r="I74" i="2"/>
  <c r="I75" i="2"/>
  <c r="I76" i="2"/>
  <c r="I77" i="2"/>
  <c r="I69" i="2"/>
  <c r="I56" i="2"/>
  <c r="I57" i="2"/>
  <c r="I58" i="2"/>
  <c r="I59" i="2"/>
  <c r="I60" i="2"/>
  <c r="I61" i="2"/>
  <c r="I62" i="2"/>
  <c r="I63" i="2"/>
  <c r="I55" i="2"/>
  <c r="I42" i="2"/>
  <c r="I43" i="2"/>
  <c r="I44" i="2"/>
  <c r="I45" i="2"/>
  <c r="I46" i="2"/>
  <c r="I47" i="2"/>
  <c r="I48" i="2"/>
  <c r="I49" i="2"/>
  <c r="I41" i="2"/>
  <c r="I28" i="2"/>
  <c r="I29" i="2"/>
  <c r="I30" i="2"/>
  <c r="I31" i="2"/>
  <c r="I32" i="2"/>
  <c r="I33" i="2"/>
  <c r="I34" i="2"/>
  <c r="I35" i="2"/>
  <c r="I27" i="2"/>
  <c r="H20" i="2"/>
  <c r="H19" i="2"/>
  <c r="H18" i="2"/>
  <c r="H17" i="2"/>
  <c r="H16" i="2"/>
  <c r="H15" i="2"/>
  <c r="H14" i="2"/>
  <c r="H13" i="2"/>
  <c r="H12" i="2"/>
  <c r="A13" i="2"/>
  <c r="A14" i="2"/>
  <c r="A15" i="2"/>
  <c r="A16" i="2"/>
  <c r="A17" i="2"/>
  <c r="A18" i="2"/>
  <c r="A19" i="2"/>
  <c r="A20" i="2"/>
  <c r="A12" i="2"/>
  <c r="C12" i="2"/>
  <c r="D12" i="2"/>
  <c r="E12" i="2"/>
  <c r="C13" i="2"/>
  <c r="D13" i="2"/>
  <c r="E13" i="2"/>
  <c r="C14" i="2"/>
  <c r="D14" i="2"/>
  <c r="E14" i="2"/>
  <c r="C15" i="2"/>
  <c r="D15" i="2"/>
  <c r="E15" i="2"/>
  <c r="C16" i="2"/>
  <c r="D16" i="2"/>
  <c r="E16" i="2"/>
  <c r="C17" i="2"/>
  <c r="D17" i="2"/>
  <c r="E17" i="2"/>
  <c r="C18" i="2"/>
  <c r="D18" i="2"/>
  <c r="E18" i="2"/>
  <c r="C19" i="2"/>
  <c r="D19" i="2"/>
  <c r="E19" i="2"/>
  <c r="C20" i="2"/>
  <c r="D20" i="2"/>
  <c r="E20" i="2"/>
  <c r="B13" i="2"/>
  <c r="B14" i="2"/>
  <c r="B15" i="2"/>
  <c r="B16" i="2"/>
  <c r="B17" i="2"/>
  <c r="B18" i="2"/>
  <c r="B19" i="2"/>
  <c r="B20" i="2"/>
  <c r="B12" i="2"/>
  <c r="I78" i="2" l="1"/>
  <c r="I36" i="2"/>
  <c r="I92" i="2"/>
  <c r="I50" i="2"/>
  <c r="I106" i="2"/>
  <c r="F17" i="2"/>
  <c r="I64" i="2"/>
  <c r="F16" i="2"/>
  <c r="B21" i="2"/>
  <c r="E21" i="2"/>
  <c r="D21" i="2"/>
  <c r="F18" i="2"/>
  <c r="C21" i="2"/>
  <c r="H21" i="2"/>
  <c r="I17" i="2" s="1"/>
  <c r="F19" i="2"/>
  <c r="F15" i="2"/>
  <c r="F13" i="2"/>
  <c r="F20" i="2"/>
  <c r="F14" i="2"/>
  <c r="F12" i="2"/>
  <c r="I20" i="2" l="1"/>
  <c r="I15" i="2"/>
  <c r="I18" i="2"/>
  <c r="I16" i="2"/>
  <c r="I13" i="2"/>
  <c r="I19" i="2"/>
  <c r="I14" i="2"/>
  <c r="I12" i="2"/>
  <c r="F21" i="2"/>
  <c r="I21" i="2" l="1"/>
  <c r="G19" i="2"/>
  <c r="G16" i="2"/>
  <c r="G17" i="2"/>
  <c r="G15" i="2"/>
  <c r="G18" i="2"/>
  <c r="G12" i="2"/>
  <c r="G14" i="2"/>
  <c r="G20" i="2"/>
  <c r="G13" i="2"/>
  <c r="G21" i="2" l="1"/>
</calcChain>
</file>

<file path=xl/sharedStrings.xml><?xml version="1.0" encoding="utf-8"?>
<sst xmlns="http://schemas.openxmlformats.org/spreadsheetml/2006/main" count="147" uniqueCount="30">
  <si>
    <t>Alla fondtyper</t>
  </si>
  <si>
    <t>Kvartal 1</t>
  </si>
  <si>
    <t>Kvartal 2</t>
  </si>
  <si>
    <t>Kvartal 3</t>
  </si>
  <si>
    <t>Nettosparande</t>
  </si>
  <si>
    <t>Fondförmögenhet</t>
  </si>
  <si>
    <t>fördelning %</t>
  </si>
  <si>
    <t>%</t>
  </si>
  <si>
    <t>IPS</t>
  </si>
  <si>
    <t>Fondförsäkring</t>
  </si>
  <si>
    <t>Hushållens ideella org.</t>
  </si>
  <si>
    <t>Svenska företag</t>
  </si>
  <si>
    <t>Övriga</t>
  </si>
  <si>
    <t>TOTALT</t>
  </si>
  <si>
    <t>Aktiefonder</t>
  </si>
  <si>
    <t>Blandfonder</t>
  </si>
  <si>
    <t>Övriga fonder</t>
  </si>
  <si>
    <t>Hedgefonder</t>
  </si>
  <si>
    <t xml:space="preserve"> </t>
  </si>
  <si>
    <t>Kvartal 4</t>
  </si>
  <si>
    <t>Fondförm.</t>
  </si>
  <si>
    <t>Hushållens direktsparande</t>
  </si>
  <si>
    <t>ISK</t>
  </si>
  <si>
    <t>PPM</t>
  </si>
  <si>
    <t>Förvaltarregistrerat</t>
  </si>
  <si>
    <t>Långa räntefonder</t>
  </si>
  <si>
    <t>Korta räntefonder</t>
  </si>
  <si>
    <t>summa</t>
  </si>
  <si>
    <t>Nettosparande i fonder samt fondförmögenhet efter kategorier 2015 (MSEK)</t>
  </si>
  <si>
    <t>kv. 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</si>
</sst>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8"/>
      <name val="Verdana"/>
      <family val="2"/>
    </font>
    <font>
      <b/>
      <sz val="8"/>
      <name val="Times New Roman"/>
      <family val="1"/>
    </font>
    <font>
      <b/>
      <sz val="8"/>
      <name val="Verdana"/>
      <family val="2"/>
    </font>
    <font>
      <b/>
      <sz val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thin">
        <color indexed="64"/>
      </top>
      <bottom style="mediumDashed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2" borderId="1" xfId="0" applyFont="1" applyFill="1" applyBorder="1"/>
    <xf numFmtId="0" fontId="3" fillId="2" borderId="1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0" fontId="1" fillId="2" borderId="4" xfId="0" applyFont="1" applyFill="1" applyBorder="1"/>
    <xf numFmtId="0" fontId="3" fillId="2" borderId="4" xfId="0" applyFont="1" applyFill="1" applyBorder="1" applyAlignment="1">
      <alignment horizontal="right"/>
    </xf>
    <xf numFmtId="0" fontId="3" fillId="2" borderId="5" xfId="0" applyFont="1" applyFill="1" applyBorder="1" applyAlignment="1">
      <alignment horizontal="right"/>
    </xf>
    <xf numFmtId="0" fontId="3" fillId="2" borderId="6" xfId="0" applyFont="1" applyFill="1" applyBorder="1" applyAlignment="1">
      <alignment horizontal="right"/>
    </xf>
    <xf numFmtId="0" fontId="3" fillId="2" borderId="7" xfId="0" applyFont="1" applyFill="1" applyBorder="1"/>
    <xf numFmtId="1" fontId="3" fillId="0" borderId="8" xfId="0" applyNumberFormat="1" applyFont="1" applyBorder="1"/>
    <xf numFmtId="3" fontId="3" fillId="0" borderId="7" xfId="0" applyNumberFormat="1" applyFont="1" applyBorder="1"/>
    <xf numFmtId="0" fontId="3" fillId="2" borderId="9" xfId="0" applyFont="1" applyFill="1" applyBorder="1"/>
    <xf numFmtId="0" fontId="3" fillId="2" borderId="10" xfId="0" applyFont="1" applyFill="1" applyBorder="1"/>
    <xf numFmtId="3" fontId="3" fillId="0" borderId="10" xfId="0" applyNumberFormat="1" applyFont="1" applyBorder="1"/>
    <xf numFmtId="0" fontId="3" fillId="2" borderId="4" xfId="0" applyFont="1" applyFill="1" applyBorder="1"/>
    <xf numFmtId="1" fontId="3" fillId="0" borderId="11" xfId="0" applyNumberFormat="1" applyFont="1" applyFill="1" applyBorder="1"/>
    <xf numFmtId="3" fontId="3" fillId="0" borderId="4" xfId="0" applyNumberFormat="1" applyFont="1" applyFill="1" applyBorder="1"/>
    <xf numFmtId="0" fontId="1" fillId="0" borderId="12" xfId="0" applyFont="1" applyBorder="1"/>
    <xf numFmtId="0" fontId="1" fillId="0" borderId="13" xfId="0" applyFont="1" applyBorder="1"/>
    <xf numFmtId="0" fontId="1" fillId="0" borderId="0" xfId="0" applyFont="1" applyBorder="1"/>
    <xf numFmtId="3" fontId="1" fillId="0" borderId="7" xfId="0" applyNumberFormat="1" applyFont="1" applyBorder="1"/>
    <xf numFmtId="3" fontId="1" fillId="0" borderId="14" xfId="0" applyNumberFormat="1" applyFont="1" applyBorder="1"/>
    <xf numFmtId="3" fontId="3" fillId="0" borderId="14" xfId="0" applyNumberFormat="1" applyFont="1" applyBorder="1"/>
    <xf numFmtId="3" fontId="1" fillId="0" borderId="10" xfId="0" applyNumberFormat="1" applyFont="1" applyBorder="1"/>
    <xf numFmtId="3" fontId="3" fillId="0" borderId="5" xfId="0" applyNumberFormat="1" applyFont="1" applyBorder="1"/>
    <xf numFmtId="14" fontId="3" fillId="2" borderId="5" xfId="0" applyNumberFormat="1" applyFont="1" applyFill="1" applyBorder="1" applyAlignment="1">
      <alignment horizontal="right"/>
    </xf>
    <xf numFmtId="0" fontId="4" fillId="0" borderId="0" xfId="0" applyFont="1"/>
    <xf numFmtId="3" fontId="1" fillId="0" borderId="15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695325</xdr:colOff>
      <xdr:row>2</xdr:row>
      <xdr:rowOff>19050</xdr:rowOff>
    </xdr:from>
    <xdr:to>
      <xdr:col>5</xdr:col>
      <xdr:colOff>742950</xdr:colOff>
      <xdr:row>6</xdr:row>
      <xdr:rowOff>0</xdr:rowOff>
    </xdr:to>
    <xdr:pic>
      <xdr:nvPicPr>
        <xdr:cNvPr id="2099" name="Bildobjekt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5675" y="285750"/>
          <a:ext cx="23336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6"/>
  <sheetViews>
    <sheetView tabSelected="1" zoomScaleNormal="100" zoomScaleSheetLayoutView="100" workbookViewId="0">
      <selection activeCell="A4" sqref="A4"/>
    </sheetView>
  </sheetViews>
  <sheetFormatPr defaultRowHeight="10.5" x14ac:dyDescent="0.15"/>
  <cols>
    <col min="1" max="1" width="30.42578125" style="1" customWidth="1"/>
    <col min="2" max="2" width="11.5703125" style="1" customWidth="1"/>
    <col min="3" max="5" width="11.42578125" style="1" customWidth="1"/>
    <col min="6" max="6" width="15.5703125" style="1" customWidth="1"/>
    <col min="7" max="7" width="14.5703125" style="1" customWidth="1"/>
    <col min="8" max="8" width="18.42578125" style="1" customWidth="1"/>
    <col min="9" max="9" width="12.85546875" style="1" customWidth="1"/>
    <col min="10" max="16384" width="9.140625" style="1"/>
  </cols>
  <sheetData>
    <row r="1" spans="1:9" ht="10.5" customHeight="1" x14ac:dyDescent="0.15"/>
    <row r="2" spans="1:9" ht="10.5" customHeight="1" x14ac:dyDescent="0.15"/>
    <row r="3" spans="1:9" ht="10.5" customHeight="1" x14ac:dyDescent="0.15">
      <c r="A3" s="2" t="s">
        <v>18</v>
      </c>
    </row>
    <row r="4" spans="1:9" ht="10.5" customHeight="1" x14ac:dyDescent="0.15">
      <c r="A4" s="2"/>
    </row>
    <row r="5" spans="1:9" ht="10.5" customHeight="1" x14ac:dyDescent="0.15">
      <c r="A5" s="2"/>
    </row>
    <row r="6" spans="1:9" ht="10.5" customHeight="1" x14ac:dyDescent="0.15">
      <c r="A6" s="2"/>
      <c r="B6" s="2"/>
    </row>
    <row r="7" spans="1:9" ht="12.75" x14ac:dyDescent="0.2">
      <c r="A7" s="30" t="s">
        <v>28</v>
      </c>
      <c r="B7" s="2"/>
      <c r="D7" s="3"/>
      <c r="E7" s="3"/>
    </row>
    <row r="8" spans="1:9" ht="10.5" customHeight="1" x14ac:dyDescent="0.15"/>
    <row r="9" spans="1:9" ht="12" customHeight="1" x14ac:dyDescent="0.15">
      <c r="A9" s="3" t="s">
        <v>0</v>
      </c>
    </row>
    <row r="10" spans="1:9" ht="12" customHeight="1" x14ac:dyDescent="0.15">
      <c r="A10" s="4"/>
      <c r="B10" s="5" t="s">
        <v>1</v>
      </c>
      <c r="C10" s="5" t="s">
        <v>2</v>
      </c>
      <c r="D10" s="5" t="s">
        <v>3</v>
      </c>
      <c r="E10" s="5" t="s">
        <v>19</v>
      </c>
      <c r="F10" s="6" t="s">
        <v>4</v>
      </c>
      <c r="G10" s="7" t="s">
        <v>4</v>
      </c>
      <c r="H10" s="6" t="s">
        <v>5</v>
      </c>
      <c r="I10" s="5" t="s">
        <v>20</v>
      </c>
    </row>
    <row r="11" spans="1:9" ht="12" customHeight="1" x14ac:dyDescent="0.15">
      <c r="A11" s="8"/>
      <c r="B11" s="9"/>
      <c r="C11" s="9"/>
      <c r="D11" s="9"/>
      <c r="E11" s="10"/>
      <c r="F11" s="10" t="s">
        <v>29</v>
      </c>
      <c r="G11" s="11" t="s">
        <v>6</v>
      </c>
      <c r="H11" s="29">
        <v>42369</v>
      </c>
      <c r="I11" s="9" t="s">
        <v>7</v>
      </c>
    </row>
    <row r="12" spans="1:9" ht="12" customHeight="1" x14ac:dyDescent="0.15">
      <c r="A12" s="12" t="str">
        <f>+A27</f>
        <v>Hushållens direktsparande</v>
      </c>
      <c r="B12" s="24">
        <f>+B27+B41+B55+B69+B83+B97</f>
        <v>-8451.2799999999934</v>
      </c>
      <c r="C12" s="24">
        <f t="shared" ref="C12:E12" si="0">+C27+C41+C55+C69+C83+C97</f>
        <v>-11188.729999999998</v>
      </c>
      <c r="D12" s="24">
        <f t="shared" si="0"/>
        <v>-10004.559999999998</v>
      </c>
      <c r="E12" s="24">
        <f t="shared" si="0"/>
        <v>-7014.7100000000046</v>
      </c>
      <c r="F12" s="26">
        <f>SUM(B12:E12)</f>
        <v>-36659.279999999992</v>
      </c>
      <c r="G12" s="13">
        <f>F12/$F$21*100</f>
        <v>-34.780404301204207</v>
      </c>
      <c r="H12" s="24">
        <f t="shared" ref="H12" si="1">+H27+H41+H55+H69+H83+H97</f>
        <v>472198.69</v>
      </c>
      <c r="I12" s="14">
        <f>H12/$H$21*100</f>
        <v>14.83425415970118</v>
      </c>
    </row>
    <row r="13" spans="1:9" ht="12" customHeight="1" x14ac:dyDescent="0.15">
      <c r="A13" s="12" t="str">
        <f t="shared" ref="A13:A20" si="2">+A28</f>
        <v>ISK</v>
      </c>
      <c r="B13" s="24">
        <f t="shared" ref="B13:E20" si="3">+B28+B42+B56+B70+B84+B98</f>
        <v>28038.05</v>
      </c>
      <c r="C13" s="24">
        <f t="shared" si="3"/>
        <v>12588.8</v>
      </c>
      <c r="D13" s="24">
        <f t="shared" si="3"/>
        <v>4772.75</v>
      </c>
      <c r="E13" s="24">
        <f t="shared" si="3"/>
        <v>10589.689999999999</v>
      </c>
      <c r="F13" s="26">
        <f t="shared" ref="F13:F21" si="4">SUM(B13:E13)</f>
        <v>55989.289999999994</v>
      </c>
      <c r="G13" s="13">
        <f>F13/$F$21*100</f>
        <v>53.119705098882733</v>
      </c>
      <c r="H13" s="24">
        <f t="shared" ref="H13" si="5">+H28+H42+H56+H70+H84+H98</f>
        <v>202931.9</v>
      </c>
      <c r="I13" s="14">
        <f>H13/$H$21*100</f>
        <v>6.3751625014272353</v>
      </c>
    </row>
    <row r="14" spans="1:9" ht="12" customHeight="1" x14ac:dyDescent="0.15">
      <c r="A14" s="12" t="str">
        <f t="shared" si="2"/>
        <v>IPS</v>
      </c>
      <c r="B14" s="24">
        <f t="shared" si="3"/>
        <v>269.18999999999988</v>
      </c>
      <c r="C14" s="24">
        <f t="shared" si="3"/>
        <v>-479.07999999999981</v>
      </c>
      <c r="D14" s="24">
        <f t="shared" si="3"/>
        <v>-435.00000000000017</v>
      </c>
      <c r="E14" s="24">
        <f t="shared" si="3"/>
        <v>-668.02000000000021</v>
      </c>
      <c r="F14" s="26">
        <f t="shared" si="4"/>
        <v>-1312.9100000000003</v>
      </c>
      <c r="G14" s="13">
        <f>F14/$F$21*100</f>
        <v>-1.2456202252497601</v>
      </c>
      <c r="H14" s="24">
        <f t="shared" ref="H14" si="6">+H29+H43+H57+H71+H85+H99</f>
        <v>95384.63</v>
      </c>
      <c r="I14" s="14">
        <f>H14/$H$21*100</f>
        <v>2.9965348788855342</v>
      </c>
    </row>
    <row r="15" spans="1:9" ht="12" customHeight="1" x14ac:dyDescent="0.15">
      <c r="A15" s="12" t="str">
        <f t="shared" si="2"/>
        <v>Fondförsäkring</v>
      </c>
      <c r="B15" s="24">
        <f t="shared" si="3"/>
        <v>8996.2300000000014</v>
      </c>
      <c r="C15" s="24">
        <f t="shared" si="3"/>
        <v>6126.5700000000033</v>
      </c>
      <c r="D15" s="24">
        <f t="shared" si="3"/>
        <v>2915.9499999999989</v>
      </c>
      <c r="E15" s="24">
        <f t="shared" si="3"/>
        <v>138.86000000000277</v>
      </c>
      <c r="F15" s="26">
        <f t="shared" si="4"/>
        <v>18177.610000000008</v>
      </c>
      <c r="G15" s="13">
        <f>F15/$F$21*100</f>
        <v>17.245964051383798</v>
      </c>
      <c r="H15" s="24">
        <f t="shared" ref="H15" si="7">+H30+H44+H58+H72+H86+H100</f>
        <v>778100.74999999988</v>
      </c>
      <c r="I15" s="14">
        <f>H15/$H$21*100</f>
        <v>24.444253090482114</v>
      </c>
    </row>
    <row r="16" spans="1:9" ht="12" customHeight="1" x14ac:dyDescent="0.15">
      <c r="A16" s="12" t="str">
        <f t="shared" si="2"/>
        <v>PPM</v>
      </c>
      <c r="B16" s="24">
        <f t="shared" si="3"/>
        <v>1005.1700000000005</v>
      </c>
      <c r="C16" s="24">
        <f t="shared" si="3"/>
        <v>4997.4799999999996</v>
      </c>
      <c r="D16" s="24">
        <f t="shared" si="3"/>
        <v>-998.54999999999973</v>
      </c>
      <c r="E16" s="24">
        <f t="shared" si="3"/>
        <v>33419.61</v>
      </c>
      <c r="F16" s="26">
        <f t="shared" si="4"/>
        <v>38423.71</v>
      </c>
      <c r="G16" s="13">
        <f t="shared" ref="G16:G17" si="8">F16/$F$21*100</f>
        <v>36.454403047529112</v>
      </c>
      <c r="H16" s="24">
        <f t="shared" ref="H16" si="9">+H31+H45+H59+H73+H87+H101</f>
        <v>837960.29</v>
      </c>
      <c r="I16" s="14">
        <f t="shared" ref="I16:I17" si="10">H16/$H$21*100</f>
        <v>26.324757312640802</v>
      </c>
    </row>
    <row r="17" spans="1:9" ht="12" customHeight="1" x14ac:dyDescent="0.15">
      <c r="A17" s="12" t="str">
        <f t="shared" si="2"/>
        <v>Förvaltarregistrerat</v>
      </c>
      <c r="B17" s="24">
        <f t="shared" si="3"/>
        <v>9629.1400000000031</v>
      </c>
      <c r="C17" s="24">
        <f t="shared" si="3"/>
        <v>4269.6099999999988</v>
      </c>
      <c r="D17" s="24">
        <f t="shared" si="3"/>
        <v>-1267.7399999999996</v>
      </c>
      <c r="E17" s="24">
        <f t="shared" si="3"/>
        <v>1144.6100000000004</v>
      </c>
      <c r="F17" s="26">
        <f t="shared" si="4"/>
        <v>13775.620000000003</v>
      </c>
      <c r="G17" s="13">
        <f t="shared" si="8"/>
        <v>13.069586557612556</v>
      </c>
      <c r="H17" s="24">
        <f t="shared" ref="H17" si="11">+H32+H46+H60+H74+H88+H102</f>
        <v>273962.12</v>
      </c>
      <c r="I17" s="14">
        <f t="shared" si="10"/>
        <v>8.6065967658880069</v>
      </c>
    </row>
    <row r="18" spans="1:9" ht="12" customHeight="1" x14ac:dyDescent="0.15">
      <c r="A18" s="12" t="str">
        <f t="shared" si="2"/>
        <v>Hushållens ideella org.</v>
      </c>
      <c r="B18" s="24">
        <f t="shared" si="3"/>
        <v>676.51</v>
      </c>
      <c r="C18" s="24">
        <f t="shared" si="3"/>
        <v>651.66999999999985</v>
      </c>
      <c r="D18" s="24">
        <f t="shared" si="3"/>
        <v>-381.81999999999988</v>
      </c>
      <c r="E18" s="24">
        <f t="shared" si="3"/>
        <v>134.05999999999995</v>
      </c>
      <c r="F18" s="26">
        <f t="shared" si="4"/>
        <v>1080.4199999999998</v>
      </c>
      <c r="G18" s="13">
        <f>F18/$F$21*100</f>
        <v>1.0250458932937867</v>
      </c>
      <c r="H18" s="24">
        <f t="shared" ref="H18" si="12">+H33+H47+H61+H75+H89+H103</f>
        <v>77397.739999999991</v>
      </c>
      <c r="I18" s="14">
        <f>H18/$H$21*100</f>
        <v>2.4314716894840815</v>
      </c>
    </row>
    <row r="19" spans="1:9" ht="12" customHeight="1" x14ac:dyDescent="0.15">
      <c r="A19" s="12" t="str">
        <f t="shared" si="2"/>
        <v>Svenska företag</v>
      </c>
      <c r="B19" s="24">
        <f t="shared" si="3"/>
        <v>6350.5000000000036</v>
      </c>
      <c r="C19" s="24">
        <f t="shared" si="3"/>
        <v>822.09000000000174</v>
      </c>
      <c r="D19" s="24">
        <f t="shared" si="3"/>
        <v>1032.0499999999981</v>
      </c>
      <c r="E19" s="24">
        <f t="shared" si="3"/>
        <v>3362.65</v>
      </c>
      <c r="F19" s="26">
        <f t="shared" si="4"/>
        <v>11567.290000000003</v>
      </c>
      <c r="G19" s="13">
        <f>F19/$F$21*100</f>
        <v>10.974438747004211</v>
      </c>
      <c r="H19" s="24">
        <f t="shared" ref="H19" si="13">+H34+H48+H62+H76+H90+H104</f>
        <v>329465.59999999992</v>
      </c>
      <c r="I19" s="14">
        <f>H19/$H$21*100</f>
        <v>10.350254142548433</v>
      </c>
    </row>
    <row r="20" spans="1:9" ht="12" customHeight="1" x14ac:dyDescent="0.15">
      <c r="A20" s="16" t="str">
        <f t="shared" si="2"/>
        <v>Övriga</v>
      </c>
      <c r="B20" s="27">
        <f t="shared" si="3"/>
        <v>-397.42999999999915</v>
      </c>
      <c r="C20" s="27">
        <f t="shared" si="3"/>
        <v>-809.4499999999997</v>
      </c>
      <c r="D20" s="27">
        <f t="shared" si="3"/>
        <v>6043.74</v>
      </c>
      <c r="E20" s="27">
        <f t="shared" si="3"/>
        <v>-476.49999999999909</v>
      </c>
      <c r="F20" s="28">
        <f t="shared" si="4"/>
        <v>4360.3600000000015</v>
      </c>
      <c r="G20" s="13">
        <f>F20/$F$21*100</f>
        <v>4.1368811307477635</v>
      </c>
      <c r="H20" s="27">
        <f t="shared" ref="H20" si="14">+H35+H49+H63+H77+H91+H105</f>
        <v>115762.63000000005</v>
      </c>
      <c r="I20" s="17">
        <f>H20/$H$21*100</f>
        <v>3.6367154589426098</v>
      </c>
    </row>
    <row r="21" spans="1:9" ht="12" customHeight="1" x14ac:dyDescent="0.15">
      <c r="A21" s="18" t="s">
        <v>13</v>
      </c>
      <c r="B21" s="20">
        <f>SUM(B12:B20)</f>
        <v>46116.080000000009</v>
      </c>
      <c r="C21" s="20">
        <f t="shared" ref="C21:E21" si="15">SUM(C12:C20)</f>
        <v>16978.960000000003</v>
      </c>
      <c r="D21" s="20">
        <f t="shared" si="15"/>
        <v>1676.8200000000006</v>
      </c>
      <c r="E21" s="20">
        <f t="shared" si="15"/>
        <v>40630.25</v>
      </c>
      <c r="F21" s="20">
        <f t="shared" si="4"/>
        <v>105402.11000000002</v>
      </c>
      <c r="G21" s="19">
        <f t="shared" ref="G21" si="16">SUM(G12:G20)</f>
        <v>100</v>
      </c>
      <c r="H21" s="20">
        <f>SUM(H12:H20)</f>
        <v>3183164.35</v>
      </c>
      <c r="I21" s="20">
        <f>SUM(I12:I20)</f>
        <v>100</v>
      </c>
    </row>
    <row r="22" spans="1:9" ht="12" customHeight="1" thickBot="1" x14ac:dyDescent="0.2">
      <c r="A22" s="21"/>
      <c r="B22" s="21"/>
      <c r="C22" s="21"/>
      <c r="D22" s="21"/>
      <c r="E22" s="21"/>
      <c r="F22" s="21"/>
      <c r="G22" s="21"/>
      <c r="H22" s="21"/>
      <c r="I22" s="22"/>
    </row>
    <row r="23" spans="1:9" ht="10.5" customHeight="1" x14ac:dyDescent="0.15">
      <c r="A23" s="23"/>
      <c r="B23" s="23"/>
      <c r="C23" s="23"/>
      <c r="D23" s="23"/>
      <c r="E23" s="23"/>
      <c r="F23" s="23"/>
      <c r="G23" s="23"/>
      <c r="H23" s="23"/>
    </row>
    <row r="24" spans="1:9" ht="12" customHeight="1" x14ac:dyDescent="0.15">
      <c r="A24" s="3" t="s">
        <v>14</v>
      </c>
    </row>
    <row r="25" spans="1:9" ht="12" customHeight="1" x14ac:dyDescent="0.15">
      <c r="A25" s="4"/>
      <c r="B25" s="5" t="s">
        <v>1</v>
      </c>
      <c r="C25" s="5" t="s">
        <v>2</v>
      </c>
      <c r="D25" s="5" t="s">
        <v>3</v>
      </c>
      <c r="E25" s="5" t="s">
        <v>19</v>
      </c>
      <c r="F25" s="6" t="s">
        <v>4</v>
      </c>
      <c r="G25" s="7" t="s">
        <v>4</v>
      </c>
      <c r="H25" s="6" t="s">
        <v>5</v>
      </c>
      <c r="I25" s="5" t="s">
        <v>20</v>
      </c>
    </row>
    <row r="26" spans="1:9" ht="12" customHeight="1" x14ac:dyDescent="0.15">
      <c r="A26" s="8"/>
      <c r="B26" s="9"/>
      <c r="C26" s="9"/>
      <c r="D26" s="9"/>
      <c r="E26" s="10"/>
      <c r="F26" s="10" t="s">
        <v>27</v>
      </c>
      <c r="G26" s="11" t="s">
        <v>6</v>
      </c>
      <c r="H26" s="29">
        <f>+H11</f>
        <v>42369</v>
      </c>
      <c r="I26" s="9" t="s">
        <v>7</v>
      </c>
    </row>
    <row r="27" spans="1:9" ht="12" customHeight="1" x14ac:dyDescent="0.15">
      <c r="A27" s="12" t="s">
        <v>21</v>
      </c>
      <c r="B27" s="24">
        <v>-4053.2699999999968</v>
      </c>
      <c r="C27" s="24">
        <v>-8739.239999999998</v>
      </c>
      <c r="D27" s="24">
        <v>-6040.8099999999977</v>
      </c>
      <c r="E27" s="25">
        <v>-941.66000000000076</v>
      </c>
      <c r="F27" s="26">
        <f>SUM(B27:E27)</f>
        <v>-19774.979999999992</v>
      </c>
      <c r="G27" s="13">
        <f>F27/$F$36*100</f>
        <v>-197.47905621393031</v>
      </c>
      <c r="H27" s="25">
        <v>254457.15000000002</v>
      </c>
      <c r="I27" s="14">
        <f>H27/$H$36*100</f>
        <v>14.417958987841594</v>
      </c>
    </row>
    <row r="28" spans="1:9" ht="12" customHeight="1" x14ac:dyDescent="0.15">
      <c r="A28" s="15" t="s">
        <v>22</v>
      </c>
      <c r="B28" s="24">
        <v>8888.0299999999988</v>
      </c>
      <c r="C28" s="24">
        <v>707.71999999999935</v>
      </c>
      <c r="D28" s="24">
        <v>1037.9699999999993</v>
      </c>
      <c r="E28" s="25">
        <v>5165.4100000000008</v>
      </c>
      <c r="F28" s="26">
        <f t="shared" ref="F28:F36" si="17">SUM(B28:E28)</f>
        <v>15799.129999999997</v>
      </c>
      <c r="G28" s="13">
        <f t="shared" ref="G28:G35" si="18">F28/$F$36*100</f>
        <v>157.7749904880406</v>
      </c>
      <c r="H28" s="25">
        <v>65638.490000000005</v>
      </c>
      <c r="I28" s="14">
        <f t="shared" ref="I28:I35" si="19">H28/$H$36*100</f>
        <v>3.7191843767952713</v>
      </c>
    </row>
    <row r="29" spans="1:9" ht="12" customHeight="1" x14ac:dyDescent="0.15">
      <c r="A29" s="15" t="s">
        <v>8</v>
      </c>
      <c r="B29" s="24">
        <v>-1686.69</v>
      </c>
      <c r="C29" s="24">
        <v>-1690.97</v>
      </c>
      <c r="D29" s="24">
        <v>-865.98</v>
      </c>
      <c r="E29" s="25">
        <v>-685.51</v>
      </c>
      <c r="F29" s="26">
        <f t="shared" si="17"/>
        <v>-4929.1499999999996</v>
      </c>
      <c r="G29" s="13">
        <f t="shared" si="18"/>
        <v>-49.224013876974581</v>
      </c>
      <c r="H29" s="25">
        <v>49981.8</v>
      </c>
      <c r="I29" s="14">
        <f t="shared" si="19"/>
        <v>2.8320506715511868</v>
      </c>
    </row>
    <row r="30" spans="1:9" ht="10.5" customHeight="1" x14ac:dyDescent="0.15">
      <c r="A30" s="15" t="s">
        <v>9</v>
      </c>
      <c r="B30" s="24">
        <v>4196.0499999999993</v>
      </c>
      <c r="C30" s="24">
        <v>-6844.3299999999981</v>
      </c>
      <c r="D30" s="24">
        <v>-3458.6100000000006</v>
      </c>
      <c r="E30" s="25">
        <v>3686.760000000002</v>
      </c>
      <c r="F30" s="26">
        <f t="shared" si="17"/>
        <v>-2420.1299999999974</v>
      </c>
      <c r="G30" s="13">
        <f t="shared" si="18"/>
        <v>-24.168165445174598</v>
      </c>
      <c r="H30" s="25">
        <v>383132.83</v>
      </c>
      <c r="I30" s="14">
        <f t="shared" si="19"/>
        <v>21.708933821807271</v>
      </c>
    </row>
    <row r="31" spans="1:9" ht="12" customHeight="1" x14ac:dyDescent="0.15">
      <c r="A31" s="15" t="s">
        <v>23</v>
      </c>
      <c r="B31" s="24">
        <v>736.76000000000022</v>
      </c>
      <c r="C31" s="24">
        <v>2479</v>
      </c>
      <c r="D31" s="24">
        <v>120.80000000000018</v>
      </c>
      <c r="E31" s="25">
        <v>21155.52</v>
      </c>
      <c r="F31" s="26">
        <f t="shared" si="17"/>
        <v>24492.080000000002</v>
      </c>
      <c r="G31" s="13">
        <f t="shared" si="18"/>
        <v>244.58547331608321</v>
      </c>
      <c r="H31" s="25">
        <v>603977.69999999995</v>
      </c>
      <c r="I31" s="14">
        <f t="shared" si="19"/>
        <v>34.222365958947876</v>
      </c>
    </row>
    <row r="32" spans="1:9" ht="12" customHeight="1" x14ac:dyDescent="0.15">
      <c r="A32" s="15" t="s">
        <v>24</v>
      </c>
      <c r="B32" s="24">
        <v>2530.4400000000023</v>
      </c>
      <c r="C32" s="24">
        <v>-5048.2000000000007</v>
      </c>
      <c r="D32" s="24">
        <v>-1420.9300000000003</v>
      </c>
      <c r="E32" s="25">
        <v>6048.75</v>
      </c>
      <c r="F32" s="26">
        <f t="shared" si="17"/>
        <v>2110.0600000000013</v>
      </c>
      <c r="G32" s="13">
        <f t="shared" si="18"/>
        <v>21.071710684651322</v>
      </c>
      <c r="H32" s="25">
        <v>135974.51</v>
      </c>
      <c r="I32" s="14">
        <f t="shared" si="19"/>
        <v>7.7045384992005808</v>
      </c>
    </row>
    <row r="33" spans="1:9" ht="12" customHeight="1" x14ac:dyDescent="0.15">
      <c r="A33" s="15" t="s">
        <v>10</v>
      </c>
      <c r="B33" s="24">
        <v>-555.5300000000002</v>
      </c>
      <c r="C33" s="24">
        <v>-664.46</v>
      </c>
      <c r="D33" s="24">
        <v>-213.22000000000003</v>
      </c>
      <c r="E33" s="25">
        <v>-111.41000000000008</v>
      </c>
      <c r="F33" s="26">
        <f t="shared" si="17"/>
        <v>-1544.6200000000003</v>
      </c>
      <c r="G33" s="13">
        <f t="shared" si="18"/>
        <v>-15.425052253360619</v>
      </c>
      <c r="H33" s="25">
        <v>29907.53</v>
      </c>
      <c r="I33" s="14">
        <f t="shared" si="19"/>
        <v>1.6946096463300093</v>
      </c>
    </row>
    <row r="34" spans="1:9" ht="12" customHeight="1" x14ac:dyDescent="0.15">
      <c r="A34" s="15" t="s">
        <v>11</v>
      </c>
      <c r="B34" s="24">
        <v>1076.7400000000052</v>
      </c>
      <c r="C34" s="24">
        <v>-2148.3999999999942</v>
      </c>
      <c r="D34" s="24">
        <v>700.30999999999767</v>
      </c>
      <c r="E34" s="25">
        <v>3243.5299999999988</v>
      </c>
      <c r="F34" s="26">
        <f t="shared" si="17"/>
        <v>2872.1800000000076</v>
      </c>
      <c r="G34" s="13">
        <f t="shared" si="18"/>
        <v>28.682476324958508</v>
      </c>
      <c r="H34" s="25">
        <v>180362.8</v>
      </c>
      <c r="I34" s="14">
        <f t="shared" si="19"/>
        <v>10.219651730486943</v>
      </c>
    </row>
    <row r="35" spans="1:9" ht="10.5" customHeight="1" x14ac:dyDescent="0.15">
      <c r="A35" s="16" t="s">
        <v>12</v>
      </c>
      <c r="B35" s="27">
        <v>-1191.1799999999985</v>
      </c>
      <c r="C35" s="27">
        <v>-2707.41</v>
      </c>
      <c r="D35" s="27">
        <v>-3847.54</v>
      </c>
      <c r="E35" s="27">
        <v>1155.2699999999995</v>
      </c>
      <c r="F35" s="28">
        <f t="shared" si="17"/>
        <v>-6590.8599999999988</v>
      </c>
      <c r="G35" s="13">
        <f t="shared" si="18"/>
        <v>-65.818363024293575</v>
      </c>
      <c r="H35" s="31">
        <v>61429.680000000051</v>
      </c>
      <c r="I35" s="17">
        <f t="shared" si="19"/>
        <v>3.480706307039255</v>
      </c>
    </row>
    <row r="36" spans="1:9" ht="12" customHeight="1" x14ac:dyDescent="0.15">
      <c r="A36" s="18" t="s">
        <v>13</v>
      </c>
      <c r="B36" s="20">
        <v>9941.3500000000095</v>
      </c>
      <c r="C36" s="20">
        <v>-24656.28999999999</v>
      </c>
      <c r="D36" s="20">
        <v>-13988.009999999998</v>
      </c>
      <c r="E36" s="20">
        <v>38716.659999999996</v>
      </c>
      <c r="F36" s="20">
        <f t="shared" si="17"/>
        <v>10013.710000000017</v>
      </c>
      <c r="G36" s="19">
        <f t="shared" ref="G36" si="20">SUM(G27:G35)</f>
        <v>99.999999999999943</v>
      </c>
      <c r="H36" s="20">
        <v>1764862.4900000002</v>
      </c>
      <c r="I36" s="20">
        <f>SUM(I27:I35)</f>
        <v>99.999999999999986</v>
      </c>
    </row>
    <row r="37" spans="1:9" ht="12" customHeight="1" x14ac:dyDescent="0.15">
      <c r="A37" s="23"/>
      <c r="B37" s="23"/>
      <c r="C37" s="23"/>
      <c r="D37" s="23"/>
      <c r="E37" s="23"/>
      <c r="F37" s="23"/>
      <c r="G37" s="23"/>
      <c r="H37" s="23"/>
    </row>
    <row r="38" spans="1:9" ht="12" customHeight="1" x14ac:dyDescent="0.15">
      <c r="A38" s="3" t="s">
        <v>15</v>
      </c>
    </row>
    <row r="39" spans="1:9" ht="12" customHeight="1" x14ac:dyDescent="0.15">
      <c r="A39" s="4"/>
      <c r="B39" s="5" t="s">
        <v>1</v>
      </c>
      <c r="C39" s="5" t="s">
        <v>2</v>
      </c>
      <c r="D39" s="5" t="s">
        <v>3</v>
      </c>
      <c r="E39" s="5" t="s">
        <v>19</v>
      </c>
      <c r="F39" s="6" t="s">
        <v>4</v>
      </c>
      <c r="G39" s="7" t="s">
        <v>4</v>
      </c>
      <c r="H39" s="6" t="s">
        <v>5</v>
      </c>
      <c r="I39" s="5" t="s">
        <v>20</v>
      </c>
    </row>
    <row r="40" spans="1:9" ht="12" customHeight="1" x14ac:dyDescent="0.15">
      <c r="A40" s="8"/>
      <c r="B40" s="9"/>
      <c r="C40" s="9"/>
      <c r="D40" s="9"/>
      <c r="E40" s="10"/>
      <c r="F40" s="10" t="s">
        <v>27</v>
      </c>
      <c r="G40" s="11" t="s">
        <v>6</v>
      </c>
      <c r="H40" s="29">
        <v>42369</v>
      </c>
      <c r="I40" s="9" t="s">
        <v>7</v>
      </c>
    </row>
    <row r="41" spans="1:9" ht="12" customHeight="1" x14ac:dyDescent="0.15">
      <c r="A41" s="12" t="s">
        <v>21</v>
      </c>
      <c r="B41" s="24">
        <v>2292.4000000000033</v>
      </c>
      <c r="C41" s="24">
        <v>462.92000000000007</v>
      </c>
      <c r="D41" s="24">
        <v>-867.02999999999975</v>
      </c>
      <c r="E41" s="25">
        <v>-114.44000000000233</v>
      </c>
      <c r="F41" s="26">
        <f>SUM(B41:E41)</f>
        <v>1773.8500000000013</v>
      </c>
      <c r="G41" s="13">
        <f>F41/$F$50*100</f>
        <v>2.3199078131398201</v>
      </c>
      <c r="H41" s="25">
        <v>100632.87999999999</v>
      </c>
      <c r="I41" s="14">
        <f>+H41/$H$50*100</f>
        <v>12.433677778236166</v>
      </c>
    </row>
    <row r="42" spans="1:9" ht="12" customHeight="1" x14ac:dyDescent="0.15">
      <c r="A42" s="15" t="s">
        <v>22</v>
      </c>
      <c r="B42" s="24">
        <v>16571.260000000002</v>
      </c>
      <c r="C42" s="24">
        <v>10159.929999999998</v>
      </c>
      <c r="D42" s="24">
        <v>3189.38</v>
      </c>
      <c r="E42" s="25">
        <v>5791.4700000000012</v>
      </c>
      <c r="F42" s="26">
        <f t="shared" ref="F42:F50" si="21">SUM(B42:E42)</f>
        <v>35712.040000000008</v>
      </c>
      <c r="G42" s="13">
        <f t="shared" ref="G42:G49" si="22">F42/$F$50*100</f>
        <v>46.70555042374594</v>
      </c>
      <c r="H42" s="25">
        <v>106820.01</v>
      </c>
      <c r="I42" s="14">
        <f t="shared" ref="I42:I49" si="23">+H42/$H$50*100</f>
        <v>13.198127536526483</v>
      </c>
    </row>
    <row r="43" spans="1:9" ht="12" customHeight="1" x14ac:dyDescent="0.15">
      <c r="A43" s="15" t="s">
        <v>8</v>
      </c>
      <c r="B43" s="24">
        <v>2297.58</v>
      </c>
      <c r="C43" s="24">
        <v>1172.7400000000002</v>
      </c>
      <c r="D43" s="24">
        <v>356.40999999999985</v>
      </c>
      <c r="E43" s="25">
        <v>442.64999999999986</v>
      </c>
      <c r="F43" s="26">
        <f t="shared" si="21"/>
        <v>4269.38</v>
      </c>
      <c r="G43" s="13">
        <f t="shared" si="22"/>
        <v>5.5836559005907365</v>
      </c>
      <c r="H43" s="25">
        <v>38814.160000000003</v>
      </c>
      <c r="I43" s="14">
        <f t="shared" si="23"/>
        <v>4.7956767079795704</v>
      </c>
    </row>
    <row r="44" spans="1:9" ht="12" customHeight="1" x14ac:dyDescent="0.15">
      <c r="A44" s="15" t="s">
        <v>9</v>
      </c>
      <c r="B44" s="24">
        <v>3814.130000000001</v>
      </c>
      <c r="C44" s="24">
        <v>4293.1900000000005</v>
      </c>
      <c r="D44" s="24">
        <v>2714.3899999999994</v>
      </c>
      <c r="E44" s="25">
        <v>2715.87</v>
      </c>
      <c r="F44" s="26">
        <f t="shared" si="21"/>
        <v>13537.580000000002</v>
      </c>
      <c r="G44" s="13">
        <f t="shared" si="22"/>
        <v>17.704956796237195</v>
      </c>
      <c r="H44" s="25">
        <v>277629.15000000002</v>
      </c>
      <c r="I44" s="14">
        <f t="shared" si="23"/>
        <v>34.302420768893782</v>
      </c>
    </row>
    <row r="45" spans="1:9" ht="12" customHeight="1" x14ac:dyDescent="0.15">
      <c r="A45" s="15" t="s">
        <v>23</v>
      </c>
      <c r="B45" s="24">
        <v>635.43000000000029</v>
      </c>
      <c r="C45" s="24">
        <v>1076.1500000000001</v>
      </c>
      <c r="D45" s="24">
        <v>-1150.78</v>
      </c>
      <c r="E45" s="25">
        <v>8221.4</v>
      </c>
      <c r="F45" s="26">
        <f t="shared" si="21"/>
        <v>8782.2000000000007</v>
      </c>
      <c r="G45" s="13">
        <f t="shared" si="22"/>
        <v>11.485691798380085</v>
      </c>
      <c r="H45" s="25">
        <v>187871.54</v>
      </c>
      <c r="I45" s="14">
        <f t="shared" si="23"/>
        <v>23.212435061592267</v>
      </c>
    </row>
    <row r="46" spans="1:9" ht="12" customHeight="1" x14ac:dyDescent="0.15">
      <c r="A46" s="15" t="s">
        <v>24</v>
      </c>
      <c r="B46" s="24">
        <v>2022.1199999999994</v>
      </c>
      <c r="C46" s="24">
        <v>1160.6599999999994</v>
      </c>
      <c r="D46" s="24">
        <v>-108.03999999999974</v>
      </c>
      <c r="E46" s="25">
        <v>361.75</v>
      </c>
      <c r="F46" s="26">
        <f t="shared" si="21"/>
        <v>3436.4899999999989</v>
      </c>
      <c r="G46" s="13">
        <f t="shared" si="22"/>
        <v>4.4943710013681271</v>
      </c>
      <c r="H46" s="25">
        <v>45266.64</v>
      </c>
      <c r="I46" s="14">
        <f t="shared" si="23"/>
        <v>5.5929117388215106</v>
      </c>
    </row>
    <row r="47" spans="1:9" ht="10.5" customHeight="1" x14ac:dyDescent="0.15">
      <c r="A47" s="15" t="s">
        <v>10</v>
      </c>
      <c r="B47" s="24">
        <v>503.32</v>
      </c>
      <c r="C47" s="24">
        <v>276.76</v>
      </c>
      <c r="D47" s="24">
        <v>41.879999999999995</v>
      </c>
      <c r="E47" s="25">
        <v>371.68</v>
      </c>
      <c r="F47" s="26">
        <f t="shared" si="21"/>
        <v>1193.6399999999999</v>
      </c>
      <c r="G47" s="13">
        <f t="shared" si="22"/>
        <v>1.561087330989775</v>
      </c>
      <c r="H47" s="25">
        <v>16413.2</v>
      </c>
      <c r="I47" s="14">
        <f t="shared" si="23"/>
        <v>2.0279300374762785</v>
      </c>
    </row>
    <row r="48" spans="1:9" ht="12" customHeight="1" x14ac:dyDescent="0.15">
      <c r="A48" s="15" t="s">
        <v>11</v>
      </c>
      <c r="B48" s="24">
        <v>3159.4500000000003</v>
      </c>
      <c r="C48" s="24">
        <v>1973.6099999999992</v>
      </c>
      <c r="D48" s="24">
        <v>485.60000000000127</v>
      </c>
      <c r="E48" s="25">
        <v>534.27999999999975</v>
      </c>
      <c r="F48" s="26">
        <f t="shared" si="21"/>
        <v>6152.9400000000005</v>
      </c>
      <c r="G48" s="13">
        <f t="shared" si="22"/>
        <v>8.0470465821690187</v>
      </c>
      <c r="H48" s="25">
        <v>30621.629999999961</v>
      </c>
      <c r="I48" s="14">
        <f t="shared" si="23"/>
        <v>3.7834501056152767</v>
      </c>
    </row>
    <row r="49" spans="1:9" ht="12" customHeight="1" x14ac:dyDescent="0.15">
      <c r="A49" s="16" t="s">
        <v>12</v>
      </c>
      <c r="B49" s="27">
        <v>1179.7099999999996</v>
      </c>
      <c r="C49" s="27">
        <v>575.54</v>
      </c>
      <c r="D49" s="27">
        <v>131.30999999999995</v>
      </c>
      <c r="E49" s="27">
        <v>-282.58999999999946</v>
      </c>
      <c r="F49" s="28">
        <f t="shared" si="21"/>
        <v>1603.97</v>
      </c>
      <c r="G49" s="13">
        <f t="shared" si="22"/>
        <v>2.097732353379302</v>
      </c>
      <c r="H49" s="31">
        <v>5288.1000000000058</v>
      </c>
      <c r="I49" s="17">
        <f t="shared" si="23"/>
        <v>0.65337026485866989</v>
      </c>
    </row>
    <row r="50" spans="1:9" ht="12" customHeight="1" x14ac:dyDescent="0.15">
      <c r="A50" s="18" t="s">
        <v>13</v>
      </c>
      <c r="B50" s="20">
        <v>32475.400000000005</v>
      </c>
      <c r="C50" s="20">
        <v>21151.5</v>
      </c>
      <c r="D50" s="20">
        <v>4793.1200000000008</v>
      </c>
      <c r="E50" s="20">
        <v>18042.069999999996</v>
      </c>
      <c r="F50" s="20">
        <f t="shared" si="21"/>
        <v>76462.090000000011</v>
      </c>
      <c r="G50" s="19">
        <f t="shared" ref="G50" si="24">SUM(G41:G49)</f>
        <v>100</v>
      </c>
      <c r="H50" s="20">
        <v>809357.30999999994</v>
      </c>
      <c r="I50" s="20">
        <f>SUM(I41:I49)</f>
        <v>100.00000000000001</v>
      </c>
    </row>
    <row r="51" spans="1:9" ht="12" customHeight="1" x14ac:dyDescent="0.15">
      <c r="A51" s="23"/>
      <c r="B51" s="23"/>
      <c r="C51" s="23"/>
      <c r="D51" s="23"/>
      <c r="E51" s="23"/>
      <c r="F51" s="23"/>
      <c r="G51" s="23"/>
      <c r="H51" s="23"/>
    </row>
    <row r="52" spans="1:9" ht="12" customHeight="1" x14ac:dyDescent="0.15">
      <c r="A52" s="3" t="s">
        <v>25</v>
      </c>
    </row>
    <row r="53" spans="1:9" ht="12" customHeight="1" x14ac:dyDescent="0.15">
      <c r="A53" s="4"/>
      <c r="B53" s="5" t="s">
        <v>1</v>
      </c>
      <c r="C53" s="5" t="s">
        <v>2</v>
      </c>
      <c r="D53" s="5" t="s">
        <v>3</v>
      </c>
      <c r="E53" s="5" t="s">
        <v>19</v>
      </c>
      <c r="F53" s="6" t="s">
        <v>4</v>
      </c>
      <c r="G53" s="7" t="s">
        <v>4</v>
      </c>
      <c r="H53" s="6" t="s">
        <v>5</v>
      </c>
      <c r="I53" s="5" t="s">
        <v>20</v>
      </c>
    </row>
    <row r="54" spans="1:9" ht="12" customHeight="1" x14ac:dyDescent="0.15">
      <c r="A54" s="8"/>
      <c r="B54" s="9"/>
      <c r="C54" s="9"/>
      <c r="D54" s="9"/>
      <c r="E54" s="10"/>
      <c r="F54" s="10" t="s">
        <v>27</v>
      </c>
      <c r="G54" s="11" t="s">
        <v>6</v>
      </c>
      <c r="H54" s="29">
        <v>42369</v>
      </c>
      <c r="I54" s="9" t="s">
        <v>7</v>
      </c>
    </row>
    <row r="55" spans="1:9" ht="12" customHeight="1" x14ac:dyDescent="0.15">
      <c r="A55" s="12" t="s">
        <v>21</v>
      </c>
      <c r="B55" s="24">
        <v>-596.52000000000044</v>
      </c>
      <c r="C55" s="24">
        <v>-460.50999999999931</v>
      </c>
      <c r="D55" s="24">
        <v>-1329.5500000000006</v>
      </c>
      <c r="E55" s="25">
        <v>-2517.2600000000007</v>
      </c>
      <c r="F55" s="26">
        <f>SUM(B55:E55)</f>
        <v>-4903.8400000000011</v>
      </c>
      <c r="G55" s="13">
        <f>F55/$F$64*100</f>
        <v>-126.94053998084453</v>
      </c>
      <c r="H55" s="25">
        <v>48972.740000000005</v>
      </c>
      <c r="I55" s="14">
        <f>+H55/$H$64*100</f>
        <v>15.113821975742825</v>
      </c>
    </row>
    <row r="56" spans="1:9" ht="12" customHeight="1" x14ac:dyDescent="0.15">
      <c r="A56" s="15" t="s">
        <v>22</v>
      </c>
      <c r="B56" s="24">
        <v>2568.94</v>
      </c>
      <c r="C56" s="24">
        <v>693.44999999999982</v>
      </c>
      <c r="D56" s="24">
        <v>258.2800000000002</v>
      </c>
      <c r="E56" s="25">
        <v>7.6399999999998727</v>
      </c>
      <c r="F56" s="26">
        <f t="shared" ref="F56:F64" si="25">SUM(B56:E56)</f>
        <v>3528.31</v>
      </c>
      <c r="G56" s="13">
        <f t="shared" ref="G56:G63" si="26">F56/$F$64*100</f>
        <v>91.333643964691646</v>
      </c>
      <c r="H56" s="25">
        <v>24769.84</v>
      </c>
      <c r="I56" s="14">
        <f t="shared" ref="I56:I63" si="27">+H56/$H$64*100</f>
        <v>7.6443946597154593</v>
      </c>
    </row>
    <row r="57" spans="1:9" ht="12" customHeight="1" x14ac:dyDescent="0.15">
      <c r="A57" s="15" t="s">
        <v>8</v>
      </c>
      <c r="B57" s="24">
        <v>-230.64999999999998</v>
      </c>
      <c r="C57" s="24">
        <v>-90.229999999999961</v>
      </c>
      <c r="D57" s="24">
        <v>32.170000000000016</v>
      </c>
      <c r="E57" s="25">
        <v>-213.94</v>
      </c>
      <c r="F57" s="26">
        <f t="shared" si="25"/>
        <v>-502.64999999999992</v>
      </c>
      <c r="G57" s="13">
        <f t="shared" si="26"/>
        <v>-13.011571018094287</v>
      </c>
      <c r="H57" s="25">
        <v>3394.55</v>
      </c>
      <c r="I57" s="14">
        <f t="shared" si="27"/>
        <v>1.0476159673270846</v>
      </c>
    </row>
    <row r="58" spans="1:9" ht="12" customHeight="1" x14ac:dyDescent="0.15">
      <c r="A58" s="15" t="s">
        <v>9</v>
      </c>
      <c r="B58" s="24">
        <v>2389.9499999999998</v>
      </c>
      <c r="C58" s="24">
        <v>1755.17</v>
      </c>
      <c r="D58" s="24">
        <v>1552.92</v>
      </c>
      <c r="E58" s="25">
        <v>-1651.5699999999997</v>
      </c>
      <c r="F58" s="26">
        <f t="shared" si="25"/>
        <v>4046.4700000000003</v>
      </c>
      <c r="G58" s="13">
        <f t="shared" si="26"/>
        <v>104.74670601330547</v>
      </c>
      <c r="H58" s="25">
        <v>61244.36</v>
      </c>
      <c r="I58" s="14">
        <f t="shared" si="27"/>
        <v>18.901052995162303</v>
      </c>
    </row>
    <row r="59" spans="1:9" ht="12" customHeight="1" x14ac:dyDescent="0.15">
      <c r="A59" s="15" t="s">
        <v>23</v>
      </c>
      <c r="B59" s="24">
        <v>-260.64999999999998</v>
      </c>
      <c r="C59" s="24">
        <v>48.880000000000109</v>
      </c>
      <c r="D59" s="24">
        <v>-441.13999999999987</v>
      </c>
      <c r="E59" s="25">
        <v>4683.4900000000007</v>
      </c>
      <c r="F59" s="26">
        <f t="shared" si="25"/>
        <v>4030.5800000000008</v>
      </c>
      <c r="G59" s="13">
        <f t="shared" si="26"/>
        <v>104.33537832310849</v>
      </c>
      <c r="H59" s="25">
        <v>37321.85</v>
      </c>
      <c r="I59" s="14">
        <f t="shared" si="27"/>
        <v>11.518158810501053</v>
      </c>
    </row>
    <row r="60" spans="1:9" ht="12" customHeight="1" x14ac:dyDescent="0.15">
      <c r="A60" s="15" t="s">
        <v>24</v>
      </c>
      <c r="B60" s="24">
        <v>2322.6100000000006</v>
      </c>
      <c r="C60" s="24">
        <v>2013.7899999999991</v>
      </c>
      <c r="D60" s="24">
        <v>1115.5100000000002</v>
      </c>
      <c r="E60" s="25">
        <v>-3286.58</v>
      </c>
      <c r="F60" s="26">
        <f t="shared" si="25"/>
        <v>2165.33</v>
      </c>
      <c r="G60" s="13">
        <f t="shared" si="26"/>
        <v>56.0516165773602</v>
      </c>
      <c r="H60" s="25">
        <v>50451.55</v>
      </c>
      <c r="I60" s="14">
        <f t="shared" si="27"/>
        <v>15.570207938136358</v>
      </c>
    </row>
    <row r="61" spans="1:9" ht="12" customHeight="1" x14ac:dyDescent="0.15">
      <c r="A61" s="15" t="s">
        <v>10</v>
      </c>
      <c r="B61" s="24">
        <v>1411.88</v>
      </c>
      <c r="C61" s="24">
        <v>-35.680000000000064</v>
      </c>
      <c r="D61" s="24">
        <v>-668.2399999999999</v>
      </c>
      <c r="E61" s="25">
        <v>72.470000000000027</v>
      </c>
      <c r="F61" s="26">
        <f t="shared" si="25"/>
        <v>780.43000000000018</v>
      </c>
      <c r="G61" s="13">
        <f t="shared" si="26"/>
        <v>20.202169242318366</v>
      </c>
      <c r="H61" s="25">
        <v>18167.669999999998</v>
      </c>
      <c r="I61" s="14">
        <f t="shared" si="27"/>
        <v>5.6068525080288261</v>
      </c>
    </row>
    <row r="62" spans="1:9" ht="12" customHeight="1" x14ac:dyDescent="0.15">
      <c r="A62" s="15" t="s">
        <v>11</v>
      </c>
      <c r="B62" s="24">
        <v>2432.1299999999974</v>
      </c>
      <c r="C62" s="24">
        <v>-70.430000000000291</v>
      </c>
      <c r="D62" s="24">
        <v>-3141.0300000000007</v>
      </c>
      <c r="E62" s="25">
        <v>-4995.17</v>
      </c>
      <c r="F62" s="26">
        <f t="shared" si="25"/>
        <v>-5774.5000000000036</v>
      </c>
      <c r="G62" s="13">
        <f t="shared" si="26"/>
        <v>-149.47839817762957</v>
      </c>
      <c r="H62" s="25">
        <v>55553.380000000005</v>
      </c>
      <c r="I62" s="14">
        <f t="shared" si="27"/>
        <v>17.144719602595078</v>
      </c>
    </row>
    <row r="63" spans="1:9" ht="12" customHeight="1" x14ac:dyDescent="0.15">
      <c r="A63" s="16" t="s">
        <v>12</v>
      </c>
      <c r="B63" s="27">
        <v>319.79999999999973</v>
      </c>
      <c r="C63" s="27">
        <v>-65.840000000000146</v>
      </c>
      <c r="D63" s="27">
        <v>-71.210000000000036</v>
      </c>
      <c r="E63" s="27">
        <v>310.22000000000071</v>
      </c>
      <c r="F63" s="28">
        <f t="shared" si="25"/>
        <v>492.97000000000025</v>
      </c>
      <c r="G63" s="13">
        <f t="shared" si="26"/>
        <v>12.760995055784234</v>
      </c>
      <c r="H63" s="31">
        <v>24150.239999999998</v>
      </c>
      <c r="I63" s="17">
        <f t="shared" si="27"/>
        <v>7.4531755427910173</v>
      </c>
    </row>
    <row r="64" spans="1:9" ht="12" customHeight="1" x14ac:dyDescent="0.15">
      <c r="A64" s="18" t="s">
        <v>13</v>
      </c>
      <c r="B64" s="20">
        <v>10357.489999999998</v>
      </c>
      <c r="C64" s="20">
        <v>3788.5999999999995</v>
      </c>
      <c r="D64" s="20">
        <v>-2692.2900000000004</v>
      </c>
      <c r="E64" s="20">
        <v>-7590.6999999999989</v>
      </c>
      <c r="F64" s="20">
        <f t="shared" si="25"/>
        <v>3863.0999999999967</v>
      </c>
      <c r="G64" s="19">
        <f t="shared" ref="G64" si="28">SUM(G55:G63)</f>
        <v>100</v>
      </c>
      <c r="H64" s="20">
        <v>324026.18</v>
      </c>
      <c r="I64" s="20">
        <f>SUM(I55:I63)</f>
        <v>100</v>
      </c>
    </row>
    <row r="65" spans="1:9" ht="12" customHeight="1" x14ac:dyDescent="0.15">
      <c r="A65" s="23"/>
      <c r="B65" s="23"/>
      <c r="C65" s="23"/>
      <c r="D65" s="23"/>
      <c r="E65" s="23"/>
      <c r="F65" s="23"/>
      <c r="G65" s="23"/>
      <c r="H65" s="23"/>
    </row>
    <row r="66" spans="1:9" ht="12" customHeight="1" x14ac:dyDescent="0.15">
      <c r="A66" s="3" t="s">
        <v>26</v>
      </c>
    </row>
    <row r="67" spans="1:9" ht="12" customHeight="1" x14ac:dyDescent="0.15">
      <c r="A67" s="4"/>
      <c r="B67" s="5" t="s">
        <v>1</v>
      </c>
      <c r="C67" s="5" t="s">
        <v>2</v>
      </c>
      <c r="D67" s="5" t="s">
        <v>3</v>
      </c>
      <c r="E67" s="5" t="s">
        <v>19</v>
      </c>
      <c r="F67" s="6" t="s">
        <v>4</v>
      </c>
      <c r="G67" s="7" t="s">
        <v>4</v>
      </c>
      <c r="H67" s="6" t="s">
        <v>5</v>
      </c>
      <c r="I67" s="5" t="s">
        <v>20</v>
      </c>
    </row>
    <row r="68" spans="1:9" ht="12" customHeight="1" x14ac:dyDescent="0.15">
      <c r="A68" s="8"/>
      <c r="B68" s="9"/>
      <c r="C68" s="9"/>
      <c r="D68" s="9"/>
      <c r="E68" s="10"/>
      <c r="F68" s="10" t="s">
        <v>27</v>
      </c>
      <c r="G68" s="11" t="s">
        <v>6</v>
      </c>
      <c r="H68" s="29">
        <v>42369</v>
      </c>
      <c r="I68" s="9" t="s">
        <v>7</v>
      </c>
    </row>
    <row r="69" spans="1:9" ht="12" customHeight="1" x14ac:dyDescent="0.15">
      <c r="A69" s="12" t="s">
        <v>21</v>
      </c>
      <c r="B69" s="24">
        <v>-5937.7199999999993</v>
      </c>
      <c r="C69" s="24">
        <v>-1981.3299999999997</v>
      </c>
      <c r="D69" s="24">
        <v>-1919.5999999999997</v>
      </c>
      <c r="E69" s="25">
        <v>-3243.66</v>
      </c>
      <c r="F69" s="26">
        <f>SUM(B69:E69)</f>
        <v>-13082.31</v>
      </c>
      <c r="G69" s="13">
        <f>F69/$F$78*100</f>
        <v>-469.97977432021145</v>
      </c>
      <c r="H69" s="25">
        <v>63893.75</v>
      </c>
      <c r="I69" s="14">
        <f>+H69/$H$78*100</f>
        <v>27.68132652534263</v>
      </c>
    </row>
    <row r="70" spans="1:9" ht="12" customHeight="1" x14ac:dyDescent="0.15">
      <c r="A70" s="15" t="s">
        <v>22</v>
      </c>
      <c r="B70" s="24">
        <v>-519.48</v>
      </c>
      <c r="C70" s="24">
        <v>705.74000000000012</v>
      </c>
      <c r="D70" s="24">
        <v>-59.25</v>
      </c>
      <c r="E70" s="25">
        <v>-516.68000000000006</v>
      </c>
      <c r="F70" s="26">
        <f t="shared" ref="F70:F78" si="29">SUM(B70:E70)</f>
        <v>-389.66999999999996</v>
      </c>
      <c r="G70" s="13">
        <f t="shared" ref="G70:G77" si="30">F70/$F$78*100</f>
        <v>-13.998828850513156</v>
      </c>
      <c r="H70" s="25">
        <v>3014.72</v>
      </c>
      <c r="I70" s="14">
        <f t="shared" ref="I70:I77" si="31">+H70/$H$78*100</f>
        <v>1.306097211424919</v>
      </c>
    </row>
    <row r="71" spans="1:9" ht="12" customHeight="1" x14ac:dyDescent="0.15">
      <c r="A71" s="15" t="s">
        <v>8</v>
      </c>
      <c r="B71" s="24">
        <v>-78.5</v>
      </c>
      <c r="C71" s="24">
        <v>182.32999999999998</v>
      </c>
      <c r="D71" s="24">
        <v>44.730000000000018</v>
      </c>
      <c r="E71" s="25">
        <v>-190.66000000000003</v>
      </c>
      <c r="F71" s="26">
        <f t="shared" si="29"/>
        <v>-42.100000000000023</v>
      </c>
      <c r="G71" s="13">
        <f t="shared" si="30"/>
        <v>-1.5124353802104453</v>
      </c>
      <c r="H71" s="25">
        <v>2675.3</v>
      </c>
      <c r="I71" s="14">
        <f t="shared" si="31"/>
        <v>1.1590468997867418</v>
      </c>
    </row>
    <row r="72" spans="1:9" ht="12" customHeight="1" x14ac:dyDescent="0.15">
      <c r="A72" s="15" t="s">
        <v>9</v>
      </c>
      <c r="B72" s="24">
        <v>-2251.17</v>
      </c>
      <c r="C72" s="24">
        <v>6472.2400000000007</v>
      </c>
      <c r="D72" s="24">
        <v>1602.21</v>
      </c>
      <c r="E72" s="25">
        <v>-4238.9399999999996</v>
      </c>
      <c r="F72" s="26">
        <f t="shared" si="29"/>
        <v>1584.3400000000011</v>
      </c>
      <c r="G72" s="13">
        <f t="shared" si="30"/>
        <v>56.91714656253248</v>
      </c>
      <c r="H72" s="25">
        <v>46472.32</v>
      </c>
      <c r="I72" s="14">
        <f t="shared" si="31"/>
        <v>20.133666662392031</v>
      </c>
    </row>
    <row r="73" spans="1:9" ht="12" customHeight="1" x14ac:dyDescent="0.15">
      <c r="A73" s="15" t="s">
        <v>23</v>
      </c>
      <c r="B73" s="24">
        <v>-133.57</v>
      </c>
      <c r="C73" s="24">
        <v>1381.8</v>
      </c>
      <c r="D73" s="24">
        <v>466.89</v>
      </c>
      <c r="E73" s="25">
        <v>-635.41999999999996</v>
      </c>
      <c r="F73" s="26">
        <f t="shared" si="29"/>
        <v>1079.6999999999998</v>
      </c>
      <c r="G73" s="13">
        <f t="shared" si="30"/>
        <v>38.788039905302064</v>
      </c>
      <c r="H73" s="25">
        <v>8664.2900000000009</v>
      </c>
      <c r="I73" s="14">
        <f t="shared" si="31"/>
        <v>3.7537167657284307</v>
      </c>
    </row>
    <row r="74" spans="1:9" ht="12" customHeight="1" x14ac:dyDescent="0.15">
      <c r="A74" s="15" t="s">
        <v>24</v>
      </c>
      <c r="B74" s="24">
        <v>253.3100000000004</v>
      </c>
      <c r="C74" s="24">
        <v>3692.7700000000004</v>
      </c>
      <c r="D74" s="24">
        <v>-1403.5299999999997</v>
      </c>
      <c r="E74" s="25">
        <v>-2992.72</v>
      </c>
      <c r="F74" s="26">
        <f t="shared" si="29"/>
        <v>-450.16999999999871</v>
      </c>
      <c r="G74" s="13">
        <f t="shared" si="30"/>
        <v>-16.172281118986554</v>
      </c>
      <c r="H74" s="25">
        <v>29126.560000000001</v>
      </c>
      <c r="I74" s="14">
        <f t="shared" si="31"/>
        <v>12.618790068198905</v>
      </c>
    </row>
    <row r="75" spans="1:9" ht="12" customHeight="1" x14ac:dyDescent="0.15">
      <c r="A75" s="15" t="s">
        <v>10</v>
      </c>
      <c r="B75" s="24">
        <v>-689.67</v>
      </c>
      <c r="C75" s="24">
        <v>659.24999999999989</v>
      </c>
      <c r="D75" s="24">
        <v>152.09000000000003</v>
      </c>
      <c r="E75" s="25">
        <v>-239.61</v>
      </c>
      <c r="F75" s="26">
        <f t="shared" si="29"/>
        <v>-117.94000000000005</v>
      </c>
      <c r="G75" s="13">
        <f t="shared" si="30"/>
        <v>-4.2369745544422788</v>
      </c>
      <c r="H75" s="25">
        <v>10219.290000000001</v>
      </c>
      <c r="I75" s="14">
        <f t="shared" si="31"/>
        <v>4.4274049237549633</v>
      </c>
    </row>
    <row r="76" spans="1:9" ht="12" customHeight="1" x14ac:dyDescent="0.15">
      <c r="A76" s="15" t="s">
        <v>11</v>
      </c>
      <c r="B76" s="24">
        <v>-819.36999999999989</v>
      </c>
      <c r="C76" s="24">
        <v>-925.07000000000335</v>
      </c>
      <c r="D76" s="24">
        <v>2657.87</v>
      </c>
      <c r="E76" s="25">
        <v>4662.3100000000013</v>
      </c>
      <c r="F76" s="26">
        <f t="shared" si="29"/>
        <v>5575.739999999998</v>
      </c>
      <c r="G76" s="13">
        <f t="shared" si="30"/>
        <v>200.30751655236534</v>
      </c>
      <c r="H76" s="25">
        <v>43717.600000000006</v>
      </c>
      <c r="I76" s="14">
        <f t="shared" si="31"/>
        <v>18.940211843949044</v>
      </c>
    </row>
    <row r="77" spans="1:9" ht="12" customHeight="1" x14ac:dyDescent="0.15">
      <c r="A77" s="16" t="s">
        <v>12</v>
      </c>
      <c r="B77" s="27">
        <v>-737.54</v>
      </c>
      <c r="C77" s="27">
        <v>1566.6800000000003</v>
      </c>
      <c r="D77" s="27">
        <v>9663.58</v>
      </c>
      <c r="E77" s="27">
        <v>-1866.7199999999998</v>
      </c>
      <c r="F77" s="28">
        <f t="shared" si="29"/>
        <v>8626.0000000000018</v>
      </c>
      <c r="G77" s="13">
        <f t="shared" si="30"/>
        <v>309.88759120416381</v>
      </c>
      <c r="H77" s="31">
        <v>23035.129999999997</v>
      </c>
      <c r="I77" s="17">
        <f t="shared" si="31"/>
        <v>9.9797390994223321</v>
      </c>
    </row>
    <row r="78" spans="1:9" ht="12" customHeight="1" x14ac:dyDescent="0.15">
      <c r="A78" s="18" t="s">
        <v>13</v>
      </c>
      <c r="B78" s="20">
        <v>-10913.71</v>
      </c>
      <c r="C78" s="20">
        <v>11754.41</v>
      </c>
      <c r="D78" s="20">
        <v>11204.990000000002</v>
      </c>
      <c r="E78" s="20">
        <v>-9262.0999999999967</v>
      </c>
      <c r="F78" s="20">
        <f t="shared" si="29"/>
        <v>2783.5900000000056</v>
      </c>
      <c r="G78" s="19">
        <f t="shared" ref="G78" si="32">SUM(G69:G77)</f>
        <v>99.999999999999801</v>
      </c>
      <c r="H78" s="20">
        <v>230818.96000000002</v>
      </c>
      <c r="I78" s="20">
        <f>SUM(I69:I77)</f>
        <v>100</v>
      </c>
    </row>
    <row r="79" spans="1:9" ht="12" customHeight="1" x14ac:dyDescent="0.15">
      <c r="A79" s="23"/>
      <c r="B79" s="23"/>
      <c r="C79" s="23"/>
      <c r="D79" s="23"/>
      <c r="E79" s="23"/>
      <c r="F79" s="23"/>
      <c r="G79" s="23"/>
      <c r="H79" s="23"/>
    </row>
    <row r="80" spans="1:9" ht="12" customHeight="1" x14ac:dyDescent="0.15">
      <c r="A80" s="3" t="s">
        <v>17</v>
      </c>
    </row>
    <row r="81" spans="1:9" ht="12" customHeight="1" x14ac:dyDescent="0.15">
      <c r="A81" s="4"/>
      <c r="B81" s="5" t="s">
        <v>1</v>
      </c>
      <c r="C81" s="5" t="s">
        <v>2</v>
      </c>
      <c r="D81" s="5" t="s">
        <v>3</v>
      </c>
      <c r="E81" s="5" t="s">
        <v>19</v>
      </c>
      <c r="F81" s="6" t="s">
        <v>4</v>
      </c>
      <c r="G81" s="7" t="s">
        <v>4</v>
      </c>
      <c r="H81" s="6" t="s">
        <v>5</v>
      </c>
      <c r="I81" s="5" t="s">
        <v>20</v>
      </c>
    </row>
    <row r="82" spans="1:9" ht="12" customHeight="1" x14ac:dyDescent="0.15">
      <c r="A82" s="8"/>
      <c r="B82" s="9"/>
      <c r="C82" s="9"/>
      <c r="D82" s="9"/>
      <c r="E82" s="10"/>
      <c r="F82" s="10" t="s">
        <v>27</v>
      </c>
      <c r="G82" s="11" t="s">
        <v>6</v>
      </c>
      <c r="H82" s="29">
        <v>42369</v>
      </c>
      <c r="I82" s="9" t="s">
        <v>7</v>
      </c>
    </row>
    <row r="83" spans="1:9" ht="12" customHeight="1" x14ac:dyDescent="0.15">
      <c r="A83" s="12" t="s">
        <v>21</v>
      </c>
      <c r="B83" s="24">
        <v>-146.78999999999996</v>
      </c>
      <c r="C83" s="24">
        <v>-464.85</v>
      </c>
      <c r="D83" s="24">
        <v>156.03999999999996</v>
      </c>
      <c r="E83" s="25">
        <v>-183.60000000000008</v>
      </c>
      <c r="F83" s="26">
        <f>SUM(B83:E83)</f>
        <v>-639.20000000000005</v>
      </c>
      <c r="G83" s="13">
        <f>F83/$F$92*100</f>
        <v>-5.1524660821508803</v>
      </c>
      <c r="H83" s="25">
        <v>4119.74</v>
      </c>
      <c r="I83" s="14">
        <f>+H83/$H$92*100</f>
        <v>8.8637408594971827</v>
      </c>
    </row>
    <row r="84" spans="1:9" ht="12" customHeight="1" x14ac:dyDescent="0.15">
      <c r="A84" s="15" t="s">
        <v>22</v>
      </c>
      <c r="B84" s="24">
        <v>527.20000000000005</v>
      </c>
      <c r="C84" s="24">
        <v>320.37</v>
      </c>
      <c r="D84" s="24">
        <v>345.52</v>
      </c>
      <c r="E84" s="25">
        <v>141.96</v>
      </c>
      <c r="F84" s="26">
        <f t="shared" ref="F84:F92" si="33">SUM(B84:E84)</f>
        <v>1335.0500000000002</v>
      </c>
      <c r="G84" s="13">
        <f t="shared" ref="G84:G91" si="34">F84/$F$92*100</f>
        <v>10.761576725556218</v>
      </c>
      <c r="H84" s="25">
        <v>2682.59</v>
      </c>
      <c r="I84" s="14">
        <f t="shared" ref="I84:I91" si="35">+H84/$H$92*100</f>
        <v>5.7716706860817801</v>
      </c>
    </row>
    <row r="85" spans="1:9" ht="12" customHeight="1" x14ac:dyDescent="0.15">
      <c r="A85" s="15" t="s">
        <v>8</v>
      </c>
      <c r="B85" s="24">
        <v>-33.340000000000003</v>
      </c>
      <c r="C85" s="24">
        <v>-53.620000000000005</v>
      </c>
      <c r="D85" s="24">
        <v>-2.7800000000000011</v>
      </c>
      <c r="E85" s="25">
        <v>-20.32</v>
      </c>
      <c r="F85" s="26">
        <f t="shared" si="33"/>
        <v>-110.06</v>
      </c>
      <c r="G85" s="13">
        <f t="shared" si="34"/>
        <v>-0.88717211671077256</v>
      </c>
      <c r="H85" s="25">
        <v>517.41999999999996</v>
      </c>
      <c r="I85" s="14">
        <f t="shared" si="35"/>
        <v>1.1132442327722216</v>
      </c>
    </row>
    <row r="86" spans="1:9" ht="12" customHeight="1" x14ac:dyDescent="0.15">
      <c r="A86" s="15" t="s">
        <v>9</v>
      </c>
      <c r="B86" s="24">
        <v>838.91000000000008</v>
      </c>
      <c r="C86" s="24">
        <v>521.91999999999985</v>
      </c>
      <c r="D86" s="24">
        <v>183.59000000000003</v>
      </c>
      <c r="E86" s="25">
        <v>-433.65999999999985</v>
      </c>
      <c r="F86" s="26">
        <f t="shared" si="33"/>
        <v>1110.7600000000002</v>
      </c>
      <c r="G86" s="13">
        <f t="shared" si="34"/>
        <v>8.9536189383759588</v>
      </c>
      <c r="H86" s="25">
        <v>8918.25</v>
      </c>
      <c r="I86" s="14">
        <f t="shared" si="35"/>
        <v>19.18787518634932</v>
      </c>
    </row>
    <row r="87" spans="1:9" ht="12" customHeight="1" x14ac:dyDescent="0.15">
      <c r="A87" s="15" t="s">
        <v>23</v>
      </c>
      <c r="B87" s="24">
        <v>15.700000000000001</v>
      </c>
      <c r="C87" s="24">
        <v>11.650000000000002</v>
      </c>
      <c r="D87" s="24">
        <v>5.68</v>
      </c>
      <c r="E87" s="25">
        <v>-5.379999999999999</v>
      </c>
      <c r="F87" s="26">
        <f t="shared" si="33"/>
        <v>27.650000000000002</v>
      </c>
      <c r="G87" s="13">
        <f t="shared" si="34"/>
        <v>0.22288123775261554</v>
      </c>
      <c r="H87" s="25">
        <v>124.91</v>
      </c>
      <c r="I87" s="14">
        <f t="shared" si="35"/>
        <v>0.26874751094966992</v>
      </c>
    </row>
    <row r="88" spans="1:9" ht="12" customHeight="1" x14ac:dyDescent="0.15">
      <c r="A88" s="15" t="s">
        <v>24</v>
      </c>
      <c r="B88" s="24">
        <v>2397.84</v>
      </c>
      <c r="C88" s="24">
        <v>2418.7000000000003</v>
      </c>
      <c r="D88" s="24">
        <v>693.96</v>
      </c>
      <c r="E88" s="25">
        <v>1100.17</v>
      </c>
      <c r="F88" s="26">
        <f t="shared" si="33"/>
        <v>6610.670000000001</v>
      </c>
      <c r="G88" s="13">
        <f t="shared" si="34"/>
        <v>53.287316888755264</v>
      </c>
      <c r="H88" s="25">
        <v>12265.04</v>
      </c>
      <c r="I88" s="14">
        <f t="shared" si="35"/>
        <v>26.388591559507962</v>
      </c>
    </row>
    <row r="89" spans="1:9" x14ac:dyDescent="0.15">
      <c r="A89" s="15" t="s">
        <v>10</v>
      </c>
      <c r="B89" s="24">
        <v>10.810000000000002</v>
      </c>
      <c r="C89" s="24">
        <v>378.70000000000005</v>
      </c>
      <c r="D89" s="24">
        <v>310.17</v>
      </c>
      <c r="E89" s="25">
        <v>66.320000000000007</v>
      </c>
      <c r="F89" s="26">
        <f t="shared" si="33"/>
        <v>766.00000000000011</v>
      </c>
      <c r="G89" s="13">
        <f t="shared" si="34"/>
        <v>6.1745760621520258</v>
      </c>
      <c r="H89" s="25">
        <v>2357.04</v>
      </c>
      <c r="I89" s="14">
        <f t="shared" si="35"/>
        <v>5.0712403587287644</v>
      </c>
    </row>
    <row r="90" spans="1:9" x14ac:dyDescent="0.15">
      <c r="A90" s="15" t="s">
        <v>11</v>
      </c>
      <c r="B90" s="24">
        <v>492.30999999999995</v>
      </c>
      <c r="C90" s="24">
        <v>1994.4100000000003</v>
      </c>
      <c r="D90" s="24">
        <v>331.84999999999991</v>
      </c>
      <c r="E90" s="25">
        <v>-79.029999999999745</v>
      </c>
      <c r="F90" s="26">
        <f t="shared" si="33"/>
        <v>2739.5400000000004</v>
      </c>
      <c r="G90" s="13">
        <f t="shared" si="34"/>
        <v>22.082895698835458</v>
      </c>
      <c r="H90" s="25">
        <v>14056.099999999999</v>
      </c>
      <c r="I90" s="14">
        <f t="shared" si="35"/>
        <v>30.242109428065451</v>
      </c>
    </row>
    <row r="91" spans="1:9" x14ac:dyDescent="0.15">
      <c r="A91" s="16" t="s">
        <v>12</v>
      </c>
      <c r="B91" s="27">
        <v>45.900000000000006</v>
      </c>
      <c r="C91" s="27">
        <v>-116.74999999999994</v>
      </c>
      <c r="D91" s="27">
        <v>266.08000000000004</v>
      </c>
      <c r="E91" s="27">
        <v>370.06999999999994</v>
      </c>
      <c r="F91" s="28">
        <f t="shared" si="33"/>
        <v>565.30000000000007</v>
      </c>
      <c r="G91" s="13">
        <f t="shared" si="34"/>
        <v>4.5567726474341246</v>
      </c>
      <c r="H91" s="31">
        <v>1437.48</v>
      </c>
      <c r="I91" s="17">
        <f t="shared" si="35"/>
        <v>3.0927801780476467</v>
      </c>
    </row>
    <row r="92" spans="1:9" x14ac:dyDescent="0.15">
      <c r="A92" s="18" t="s">
        <v>13</v>
      </c>
      <c r="B92" s="20">
        <v>4148.54</v>
      </c>
      <c r="C92" s="20">
        <v>5010.5300000000007</v>
      </c>
      <c r="D92" s="20">
        <v>2290.11</v>
      </c>
      <c r="E92" s="20">
        <v>956.53000000000031</v>
      </c>
      <c r="F92" s="20">
        <f t="shared" si="33"/>
        <v>12405.710000000001</v>
      </c>
      <c r="G92" s="19">
        <f t="shared" ref="G92" si="36">SUM(G83:G91)</f>
        <v>100.00000000000001</v>
      </c>
      <c r="H92" s="20">
        <v>46478.57</v>
      </c>
      <c r="I92" s="20">
        <f>SUM(I83:I91)</f>
        <v>99.999999999999986</v>
      </c>
    </row>
    <row r="93" spans="1:9" x14ac:dyDescent="0.15">
      <c r="A93" s="23"/>
      <c r="B93" s="23"/>
      <c r="C93" s="23"/>
      <c r="D93" s="23"/>
      <c r="E93" s="23"/>
      <c r="F93" s="23"/>
      <c r="G93" s="23"/>
      <c r="H93" s="23"/>
    </row>
    <row r="94" spans="1:9" x14ac:dyDescent="0.15">
      <c r="A94" s="3" t="s">
        <v>16</v>
      </c>
    </row>
    <row r="95" spans="1:9" x14ac:dyDescent="0.15">
      <c r="A95" s="4"/>
      <c r="B95" s="5" t="s">
        <v>1</v>
      </c>
      <c r="C95" s="5" t="s">
        <v>2</v>
      </c>
      <c r="D95" s="5" t="s">
        <v>3</v>
      </c>
      <c r="E95" s="5" t="s">
        <v>19</v>
      </c>
      <c r="F95" s="6" t="s">
        <v>4</v>
      </c>
      <c r="G95" s="7" t="s">
        <v>4</v>
      </c>
      <c r="H95" s="6" t="s">
        <v>5</v>
      </c>
      <c r="I95" s="5" t="s">
        <v>20</v>
      </c>
    </row>
    <row r="96" spans="1:9" x14ac:dyDescent="0.15">
      <c r="A96" s="8"/>
      <c r="B96" s="9"/>
      <c r="C96" s="9"/>
      <c r="D96" s="9"/>
      <c r="E96" s="10"/>
      <c r="F96" s="10" t="s">
        <v>27</v>
      </c>
      <c r="G96" s="11" t="s">
        <v>6</v>
      </c>
      <c r="H96" s="29">
        <v>42369</v>
      </c>
      <c r="I96" s="9" t="s">
        <v>7</v>
      </c>
    </row>
    <row r="97" spans="1:9" x14ac:dyDescent="0.15">
      <c r="A97" s="12" t="s">
        <v>21</v>
      </c>
      <c r="B97" s="24">
        <v>-9.3800000000000008</v>
      </c>
      <c r="C97" s="24">
        <v>-5.7200000000000015</v>
      </c>
      <c r="D97" s="24">
        <v>-3.6099999999999994</v>
      </c>
      <c r="E97" s="25">
        <v>-14.09</v>
      </c>
      <c r="F97" s="26">
        <f>SUM(B97:E97)</f>
        <v>-32.799999999999997</v>
      </c>
      <c r="G97" s="13">
        <f>F97/$F$106*100</f>
        <v>26.013165199460715</v>
      </c>
      <c r="H97" s="25">
        <v>122.43</v>
      </c>
      <c r="I97" s="14">
        <f>H97/$H$106*100</f>
        <v>1.6065158171540146</v>
      </c>
    </row>
    <row r="98" spans="1:9" x14ac:dyDescent="0.15">
      <c r="A98" s="15" t="s">
        <v>22</v>
      </c>
      <c r="B98" s="24">
        <v>2.0999999999999996</v>
      </c>
      <c r="C98" s="24">
        <v>1.5900000000000003</v>
      </c>
      <c r="D98" s="24">
        <v>0.85000000000000009</v>
      </c>
      <c r="E98" s="25">
        <v>-0.10999999999999988</v>
      </c>
      <c r="F98" s="26">
        <f t="shared" ref="F98:F106" si="37">SUM(B98:E98)</f>
        <v>4.43</v>
      </c>
      <c r="G98" s="13">
        <f t="shared" ref="G98:G105" si="38">F98/$F$106*100</f>
        <v>-3.5133634705369197</v>
      </c>
      <c r="H98" s="25">
        <v>6.25</v>
      </c>
      <c r="I98" s="14">
        <f t="shared" ref="I98:I105" si="39">H98/$H$106*100</f>
        <v>8.2011956687189344E-2</v>
      </c>
    </row>
    <row r="99" spans="1:9" x14ac:dyDescent="0.15">
      <c r="A99" s="15" t="s">
        <v>8</v>
      </c>
      <c r="B99" s="24">
        <v>0.79</v>
      </c>
      <c r="C99" s="24">
        <v>0.67000000000000015</v>
      </c>
      <c r="D99" s="24">
        <v>0.45</v>
      </c>
      <c r="E99" s="25">
        <v>-0.23999999999999988</v>
      </c>
      <c r="F99" s="26">
        <f t="shared" si="37"/>
        <v>1.6700000000000004</v>
      </c>
      <c r="G99" s="13">
        <f t="shared" si="38"/>
        <v>-1.3244507891188844</v>
      </c>
      <c r="H99" s="25">
        <v>1.4</v>
      </c>
      <c r="I99" s="14">
        <f t="shared" si="39"/>
        <v>1.8370678297930411E-2</v>
      </c>
    </row>
    <row r="100" spans="1:9" x14ac:dyDescent="0.15">
      <c r="A100" s="15" t="s">
        <v>9</v>
      </c>
      <c r="B100" s="24">
        <v>8.36</v>
      </c>
      <c r="C100" s="24">
        <v>-71.620000000000019</v>
      </c>
      <c r="D100" s="24">
        <v>321.45</v>
      </c>
      <c r="E100" s="25">
        <v>60.400000000000006</v>
      </c>
      <c r="F100" s="26">
        <f t="shared" si="37"/>
        <v>318.58999999999992</v>
      </c>
      <c r="G100" s="13">
        <f t="shared" si="38"/>
        <v>-252.66872868585938</v>
      </c>
      <c r="H100" s="25">
        <v>703.84</v>
      </c>
      <c r="I100" s="14">
        <f t="shared" si="39"/>
        <v>9.235727295153815</v>
      </c>
    </row>
    <row r="101" spans="1:9" x14ac:dyDescent="0.15">
      <c r="A101" s="15" t="s">
        <v>23</v>
      </c>
      <c r="B101" s="24">
        <v>11.5</v>
      </c>
      <c r="C101" s="24">
        <v>0</v>
      </c>
      <c r="D101" s="24">
        <v>0</v>
      </c>
      <c r="E101" s="25">
        <v>0</v>
      </c>
      <c r="F101" s="26">
        <f t="shared" si="37"/>
        <v>11.5</v>
      </c>
      <c r="G101" s="13">
        <f t="shared" si="38"/>
        <v>-9.120469505908483</v>
      </c>
      <c r="H101" s="25">
        <v>0</v>
      </c>
      <c r="I101" s="14">
        <f t="shared" si="39"/>
        <v>0</v>
      </c>
    </row>
    <row r="102" spans="1:9" x14ac:dyDescent="0.15">
      <c r="A102" s="15" t="s">
        <v>24</v>
      </c>
      <c r="B102" s="24">
        <v>102.82</v>
      </c>
      <c r="C102" s="24">
        <v>31.889999999999986</v>
      </c>
      <c r="D102" s="24">
        <v>-144.70999999999998</v>
      </c>
      <c r="E102" s="25">
        <v>-86.759999999999991</v>
      </c>
      <c r="F102" s="26">
        <f t="shared" si="37"/>
        <v>-96.759999999999991</v>
      </c>
      <c r="G102" s="13">
        <f t="shared" si="38"/>
        <v>76.738837338409098</v>
      </c>
      <c r="H102" s="25">
        <v>877.82</v>
      </c>
      <c r="I102" s="14">
        <f t="shared" si="39"/>
        <v>11.518677731063768</v>
      </c>
    </row>
    <row r="103" spans="1:9" x14ac:dyDescent="0.15">
      <c r="A103" s="15" t="s">
        <v>10</v>
      </c>
      <c r="B103" s="24">
        <v>-4.3</v>
      </c>
      <c r="C103" s="24">
        <v>37.1</v>
      </c>
      <c r="D103" s="24">
        <v>-4.5</v>
      </c>
      <c r="E103" s="25">
        <v>-25.389999999999997</v>
      </c>
      <c r="F103" s="26">
        <f t="shared" si="37"/>
        <v>2.9100000000000072</v>
      </c>
      <c r="G103" s="13">
        <f t="shared" si="38"/>
        <v>-2.3078753271472827</v>
      </c>
      <c r="H103" s="25">
        <v>333.01</v>
      </c>
      <c r="I103" s="14">
        <f t="shared" si="39"/>
        <v>4.3697282714241474</v>
      </c>
    </row>
    <row r="104" spans="1:9" x14ac:dyDescent="0.15">
      <c r="A104" s="15" t="s">
        <v>11</v>
      </c>
      <c r="B104" s="24">
        <v>9.2400000000000375</v>
      </c>
      <c r="C104" s="24">
        <v>-2.0299999999999727</v>
      </c>
      <c r="D104" s="24">
        <v>-2.5500000000000114</v>
      </c>
      <c r="E104" s="25">
        <v>-3.2700000000000102</v>
      </c>
      <c r="F104" s="26">
        <f t="shared" si="37"/>
        <v>1.3900000000000432</v>
      </c>
      <c r="G104" s="13">
        <f t="shared" si="38"/>
        <v>-1.1023871837576682</v>
      </c>
      <c r="H104" s="25">
        <v>5154.09</v>
      </c>
      <c r="I104" s="14">
        <f t="shared" si="39"/>
        <v>67.63152093470012</v>
      </c>
    </row>
    <row r="105" spans="1:9" x14ac:dyDescent="0.15">
      <c r="A105" s="16" t="s">
        <v>12</v>
      </c>
      <c r="B105" s="27">
        <v>-14.11999999999999</v>
      </c>
      <c r="C105" s="27">
        <v>-61.67</v>
      </c>
      <c r="D105" s="27">
        <v>-98.48</v>
      </c>
      <c r="E105" s="27">
        <v>-162.75</v>
      </c>
      <c r="F105" s="28">
        <f t="shared" si="37"/>
        <v>-337.02</v>
      </c>
      <c r="G105" s="13">
        <f t="shared" si="38"/>
        <v>267.28527242445887</v>
      </c>
      <c r="H105" s="31">
        <v>422</v>
      </c>
      <c r="I105" s="17">
        <f t="shared" si="39"/>
        <v>5.5374473155190245</v>
      </c>
    </row>
    <row r="106" spans="1:9" x14ac:dyDescent="0.15">
      <c r="A106" s="18" t="s">
        <v>13</v>
      </c>
      <c r="B106" s="20">
        <v>107.01000000000005</v>
      </c>
      <c r="C106" s="20">
        <v>-69.789999999999992</v>
      </c>
      <c r="D106" s="20">
        <v>68.899999999999991</v>
      </c>
      <c r="E106" s="20">
        <v>-232.20999999999998</v>
      </c>
      <c r="F106" s="20">
        <f t="shared" si="37"/>
        <v>-126.08999999999993</v>
      </c>
      <c r="G106" s="19">
        <f t="shared" ref="G106" si="40">SUM(G97:G105)</f>
        <v>100.00000000000006</v>
      </c>
      <c r="H106" s="20">
        <v>7620.84</v>
      </c>
      <c r="I106" s="20">
        <f>SUM(I97:I105)</f>
        <v>100</v>
      </c>
    </row>
  </sheetData>
  <phoneticPr fontId="0" type="noConversion"/>
  <pageMargins left="0.75" right="0.75" top="0.39" bottom="0.53" header="0.3" footer="0.28000000000000003"/>
  <pageSetup paperSize="9" scale="6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2</vt:i4>
      </vt:variant>
    </vt:vector>
  </HeadingPairs>
  <TitlesOfParts>
    <vt:vector size="3" baseType="lpstr">
      <vt:lpstr>2015</vt:lpstr>
      <vt:lpstr>'2015'!Utskriftsområde</vt:lpstr>
      <vt:lpstr>'2015'!Utskriftsrubriker</vt:lpstr>
    </vt:vector>
  </TitlesOfParts>
  <Company>Fondbolagens Förening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Mette Strand</dc:creator>
  <cp:lastModifiedBy>Fredrik Pettersson</cp:lastModifiedBy>
  <cp:lastPrinted>2015-11-05T09:13:46Z</cp:lastPrinted>
  <dcterms:created xsi:type="dcterms:W3CDTF">2001-01-11T13:23:45Z</dcterms:created>
  <dcterms:modified xsi:type="dcterms:W3CDTF">2016-01-29T15:06:28Z</dcterms:modified>
</cp:coreProperties>
</file>