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ALLA\Hemsida\Statistik\Fondsparandet efter kategori\"/>
    </mc:Choice>
  </mc:AlternateContent>
  <bookViews>
    <workbookView xWindow="0" yWindow="0" windowWidth="25200" windowHeight="11385"/>
  </bookViews>
  <sheets>
    <sheet name="2016" sheetId="2" r:id="rId1"/>
  </sheets>
  <definedNames>
    <definedName name="_xlnm.Print_Area" localSheetId="0">'2016'!$A$1:$J$106</definedName>
    <definedName name="_xlnm.Print_Titles" localSheetId="0">'2016'!$1:$8</definedName>
  </definedNames>
  <calcPr calcId="152511"/>
</workbook>
</file>

<file path=xl/calcChain.xml><?xml version="1.0" encoding="utf-8"?>
<calcChain xmlns="http://schemas.openxmlformats.org/spreadsheetml/2006/main">
  <c r="H20" i="2" l="1"/>
  <c r="H19" i="2"/>
  <c r="H18" i="2"/>
  <c r="H17" i="2"/>
  <c r="H16" i="2"/>
  <c r="H15" i="2"/>
  <c r="H14" i="2"/>
  <c r="H13" i="2"/>
  <c r="H12" i="2"/>
  <c r="H21" i="2" l="1"/>
  <c r="F106" i="2"/>
  <c r="F92" i="2"/>
  <c r="F78" i="2"/>
  <c r="F64" i="2"/>
  <c r="F50" i="2"/>
  <c r="F36" i="2"/>
  <c r="F105" i="2" l="1"/>
  <c r="G105" i="2" s="1"/>
  <c r="F104" i="2"/>
  <c r="G104" i="2" s="1"/>
  <c r="F103" i="2"/>
  <c r="G103" i="2" s="1"/>
  <c r="F102" i="2"/>
  <c r="G102" i="2" s="1"/>
  <c r="F101" i="2"/>
  <c r="G101" i="2" s="1"/>
  <c r="F100" i="2"/>
  <c r="G100" i="2" s="1"/>
  <c r="F99" i="2"/>
  <c r="G99" i="2" s="1"/>
  <c r="F98" i="2"/>
  <c r="G98" i="2" s="1"/>
  <c r="F97" i="2"/>
  <c r="G97" i="2" s="1"/>
  <c r="F91" i="2"/>
  <c r="G91" i="2" s="1"/>
  <c r="F90" i="2"/>
  <c r="G90" i="2" s="1"/>
  <c r="F89" i="2"/>
  <c r="G89" i="2" s="1"/>
  <c r="F88" i="2"/>
  <c r="G88" i="2" s="1"/>
  <c r="F87" i="2"/>
  <c r="G87" i="2" s="1"/>
  <c r="F86" i="2"/>
  <c r="G86" i="2" s="1"/>
  <c r="F85" i="2"/>
  <c r="G85" i="2" s="1"/>
  <c r="F84" i="2"/>
  <c r="G84" i="2" s="1"/>
  <c r="F83" i="2"/>
  <c r="G83" i="2" s="1"/>
  <c r="F77" i="2"/>
  <c r="G77" i="2" s="1"/>
  <c r="F76" i="2"/>
  <c r="G76" i="2" s="1"/>
  <c r="F75" i="2"/>
  <c r="G75" i="2" s="1"/>
  <c r="F74" i="2"/>
  <c r="G74" i="2" s="1"/>
  <c r="F73" i="2"/>
  <c r="G73" i="2" s="1"/>
  <c r="F72" i="2"/>
  <c r="G72" i="2" s="1"/>
  <c r="F71" i="2"/>
  <c r="G71" i="2" s="1"/>
  <c r="F70" i="2"/>
  <c r="G70" i="2" s="1"/>
  <c r="F69" i="2"/>
  <c r="G69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49" i="2"/>
  <c r="G49" i="2" s="1"/>
  <c r="F48" i="2"/>
  <c r="G48" i="2" s="1"/>
  <c r="F47" i="2"/>
  <c r="G47" i="2" s="1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G92" i="2" l="1"/>
  <c r="G106" i="2"/>
  <c r="G78" i="2"/>
  <c r="G64" i="2"/>
  <c r="G50" i="2"/>
  <c r="G36" i="2"/>
  <c r="I98" i="2"/>
  <c r="I99" i="2"/>
  <c r="I100" i="2"/>
  <c r="I101" i="2"/>
  <c r="I102" i="2"/>
  <c r="I103" i="2"/>
  <c r="I104" i="2"/>
  <c r="I105" i="2"/>
  <c r="I97" i="2"/>
  <c r="I84" i="2"/>
  <c r="I85" i="2"/>
  <c r="I86" i="2"/>
  <c r="I87" i="2"/>
  <c r="I88" i="2"/>
  <c r="I89" i="2"/>
  <c r="I90" i="2"/>
  <c r="I91" i="2"/>
  <c r="I83" i="2"/>
  <c r="I70" i="2"/>
  <c r="I71" i="2"/>
  <c r="I72" i="2"/>
  <c r="I73" i="2"/>
  <c r="I74" i="2"/>
  <c r="I75" i="2"/>
  <c r="I76" i="2"/>
  <c r="I77" i="2"/>
  <c r="I69" i="2"/>
  <c r="I56" i="2"/>
  <c r="I57" i="2"/>
  <c r="I58" i="2"/>
  <c r="I59" i="2"/>
  <c r="I60" i="2"/>
  <c r="I61" i="2"/>
  <c r="I62" i="2"/>
  <c r="I63" i="2"/>
  <c r="I55" i="2"/>
  <c r="I42" i="2"/>
  <c r="I43" i="2"/>
  <c r="I44" i="2"/>
  <c r="I45" i="2"/>
  <c r="I46" i="2"/>
  <c r="I47" i="2"/>
  <c r="I48" i="2"/>
  <c r="I49" i="2"/>
  <c r="I41" i="2"/>
  <c r="I28" i="2"/>
  <c r="I29" i="2"/>
  <c r="I30" i="2"/>
  <c r="I31" i="2"/>
  <c r="I32" i="2"/>
  <c r="I33" i="2"/>
  <c r="I34" i="2"/>
  <c r="I35" i="2"/>
  <c r="I27" i="2"/>
  <c r="A13" i="2"/>
  <c r="A14" i="2"/>
  <c r="A15" i="2"/>
  <c r="A16" i="2"/>
  <c r="A17" i="2"/>
  <c r="A18" i="2"/>
  <c r="A19" i="2"/>
  <c r="A20" i="2"/>
  <c r="A12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B13" i="2"/>
  <c r="B14" i="2"/>
  <c r="B15" i="2"/>
  <c r="B16" i="2"/>
  <c r="B17" i="2"/>
  <c r="B18" i="2"/>
  <c r="B19" i="2"/>
  <c r="B20" i="2"/>
  <c r="B12" i="2"/>
  <c r="I78" i="2" l="1"/>
  <c r="I36" i="2"/>
  <c r="I92" i="2"/>
  <c r="I50" i="2"/>
  <c r="I106" i="2"/>
  <c r="F17" i="2"/>
  <c r="I64" i="2"/>
  <c r="F16" i="2"/>
  <c r="B21" i="2"/>
  <c r="E21" i="2"/>
  <c r="D21" i="2"/>
  <c r="F18" i="2"/>
  <c r="C21" i="2"/>
  <c r="I17" i="2"/>
  <c r="F19" i="2"/>
  <c r="F15" i="2"/>
  <c r="F13" i="2"/>
  <c r="F20" i="2"/>
  <c r="F14" i="2"/>
  <c r="F12" i="2"/>
  <c r="I20" i="2" l="1"/>
  <c r="I15" i="2"/>
  <c r="I18" i="2"/>
  <c r="I16" i="2"/>
  <c r="I13" i="2"/>
  <c r="I19" i="2"/>
  <c r="I14" i="2"/>
  <c r="I12" i="2"/>
  <c r="F21" i="2"/>
  <c r="I21" i="2" l="1"/>
  <c r="G19" i="2"/>
  <c r="G16" i="2"/>
  <c r="G17" i="2"/>
  <c r="G15" i="2"/>
  <c r="G18" i="2"/>
  <c r="G12" i="2"/>
  <c r="G14" i="2"/>
  <c r="G20" i="2"/>
  <c r="G13" i="2"/>
  <c r="G21" i="2" l="1"/>
</calcChain>
</file>

<file path=xl/sharedStrings.xml><?xml version="1.0" encoding="utf-8"?>
<sst xmlns="http://schemas.openxmlformats.org/spreadsheetml/2006/main" count="147" uniqueCount="30">
  <si>
    <t>Alla fondtyper</t>
  </si>
  <si>
    <t>Kvartal 1</t>
  </si>
  <si>
    <t>Kvartal 2</t>
  </si>
  <si>
    <t>Kvartal 3</t>
  </si>
  <si>
    <t>Nettosparande</t>
  </si>
  <si>
    <t>Fondförmögenhet</t>
  </si>
  <si>
    <t>fördelning %</t>
  </si>
  <si>
    <t>%</t>
  </si>
  <si>
    <t>IPS</t>
  </si>
  <si>
    <t>Fondförsäkring</t>
  </si>
  <si>
    <t>Hushållens ideella org.</t>
  </si>
  <si>
    <t>Svenska företag</t>
  </si>
  <si>
    <t>Övriga</t>
  </si>
  <si>
    <t>TOTALT</t>
  </si>
  <si>
    <t>Aktiefonder</t>
  </si>
  <si>
    <t>Blandfonder</t>
  </si>
  <si>
    <t>Övriga fonder</t>
  </si>
  <si>
    <t>Hedgefonder</t>
  </si>
  <si>
    <t xml:space="preserve"> </t>
  </si>
  <si>
    <t>Kvartal 4</t>
  </si>
  <si>
    <t>Fondförm.</t>
  </si>
  <si>
    <t>Hushållens direktsparande</t>
  </si>
  <si>
    <t>ISK</t>
  </si>
  <si>
    <t>PPM</t>
  </si>
  <si>
    <t>Förvaltarregistrerat</t>
  </si>
  <si>
    <t>Långa räntefonder</t>
  </si>
  <si>
    <t>Korta räntefonder</t>
  </si>
  <si>
    <t>summa</t>
  </si>
  <si>
    <t>kv. 1-4</t>
  </si>
  <si>
    <t>Nettosparande i fonder samt fondförmögenhet efter kategorier 2016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</si>
</sst>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/>
    <xf numFmtId="1" fontId="3" fillId="0" borderId="8" xfId="0" applyNumberFormat="1" applyFont="1" applyBorder="1"/>
    <xf numFmtId="3" fontId="3" fillId="0" borderId="7" xfId="0" applyNumberFormat="1" applyFont="1" applyBorder="1"/>
    <xf numFmtId="0" fontId="3" fillId="2" borderId="9" xfId="0" applyFont="1" applyFill="1" applyBorder="1"/>
    <xf numFmtId="0" fontId="3" fillId="2" borderId="10" xfId="0" applyFont="1" applyFill="1" applyBorder="1"/>
    <xf numFmtId="3" fontId="3" fillId="0" borderId="10" xfId="0" applyNumberFormat="1" applyFont="1" applyBorder="1"/>
    <xf numFmtId="0" fontId="3" fillId="2" borderId="4" xfId="0" applyFont="1" applyFill="1" applyBorder="1"/>
    <xf numFmtId="1" fontId="3" fillId="0" borderId="11" xfId="0" applyNumberFormat="1" applyFont="1" applyFill="1" applyBorder="1"/>
    <xf numFmtId="3" fontId="3" fillId="0" borderId="4" xfId="0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3" fontId="1" fillId="0" borderId="7" xfId="0" applyNumberFormat="1" applyFont="1" applyBorder="1"/>
    <xf numFmtId="3" fontId="1" fillId="0" borderId="14" xfId="0" applyNumberFormat="1" applyFont="1" applyBorder="1"/>
    <xf numFmtId="3" fontId="3" fillId="0" borderId="14" xfId="0" applyNumberFormat="1" applyFont="1" applyBorder="1"/>
    <xf numFmtId="3" fontId="1" fillId="0" borderId="10" xfId="0" applyNumberFormat="1" applyFont="1" applyBorder="1"/>
    <xf numFmtId="3" fontId="3" fillId="0" borderId="5" xfId="0" applyNumberFormat="1" applyFont="1" applyBorder="1"/>
    <xf numFmtId="14" fontId="3" fillId="2" borderId="5" xfId="0" applyNumberFormat="1" applyFont="1" applyFill="1" applyBorder="1" applyAlignment="1">
      <alignment horizontal="right"/>
    </xf>
    <xf numFmtId="0" fontId="4" fillId="0" borderId="0" xfId="0" applyFont="1"/>
    <xf numFmtId="3" fontId="1" fillId="0" borderId="1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9525</xdr:rowOff>
    </xdr:from>
    <xdr:to>
      <xdr:col>6</xdr:col>
      <xdr:colOff>0</xdr:colOff>
      <xdr:row>4</xdr:row>
      <xdr:rowOff>123825</xdr:rowOff>
    </xdr:to>
    <xdr:pic>
      <xdr:nvPicPr>
        <xdr:cNvPr id="2099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4287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zoomScaleNormal="100" zoomScaleSheetLayoutView="100" workbookViewId="0">
      <selection activeCell="A8" sqref="A8"/>
    </sheetView>
  </sheetViews>
  <sheetFormatPr defaultRowHeight="10.5" x14ac:dyDescent="0.15"/>
  <cols>
    <col min="1" max="1" width="30.42578125" style="1" customWidth="1"/>
    <col min="2" max="2" width="11.5703125" style="1" customWidth="1"/>
    <col min="3" max="5" width="11.42578125" style="1" customWidth="1"/>
    <col min="6" max="6" width="15.5703125" style="1" customWidth="1"/>
    <col min="7" max="7" width="14.5703125" style="1" customWidth="1"/>
    <col min="8" max="8" width="18.42578125" style="1" customWidth="1"/>
    <col min="9" max="9" width="12.85546875" style="1" customWidth="1"/>
    <col min="10" max="16384" width="9.140625" style="1"/>
  </cols>
  <sheetData>
    <row r="1" spans="1:9" ht="10.5" customHeight="1" x14ac:dyDescent="0.15"/>
    <row r="2" spans="1:9" ht="10.5" customHeight="1" x14ac:dyDescent="0.15"/>
    <row r="3" spans="1:9" ht="10.5" customHeight="1" x14ac:dyDescent="0.15">
      <c r="A3" s="2" t="s">
        <v>18</v>
      </c>
    </row>
    <row r="4" spans="1:9" ht="10.5" customHeight="1" x14ac:dyDescent="0.15">
      <c r="A4" s="2"/>
    </row>
    <row r="5" spans="1:9" ht="10.5" customHeight="1" x14ac:dyDescent="0.15">
      <c r="A5" s="2"/>
    </row>
    <row r="6" spans="1:9" ht="10.5" customHeight="1" x14ac:dyDescent="0.15">
      <c r="A6" s="2"/>
      <c r="B6" s="2"/>
    </row>
    <row r="7" spans="1:9" ht="12.75" x14ac:dyDescent="0.2">
      <c r="A7" s="30" t="s">
        <v>29</v>
      </c>
      <c r="B7" s="2"/>
      <c r="D7" s="3"/>
      <c r="E7" s="3"/>
    </row>
    <row r="8" spans="1:9" ht="10.5" customHeight="1" x14ac:dyDescent="0.15"/>
    <row r="9" spans="1:9" ht="12" customHeight="1" x14ac:dyDescent="0.15">
      <c r="A9" s="3" t="s">
        <v>0</v>
      </c>
    </row>
    <row r="10" spans="1:9" ht="12" customHeight="1" x14ac:dyDescent="0.15">
      <c r="A10" s="4"/>
      <c r="B10" s="5" t="s">
        <v>1</v>
      </c>
      <c r="C10" s="5" t="s">
        <v>2</v>
      </c>
      <c r="D10" s="5" t="s">
        <v>3</v>
      </c>
      <c r="E10" s="5" t="s">
        <v>19</v>
      </c>
      <c r="F10" s="6" t="s">
        <v>4</v>
      </c>
      <c r="G10" s="7" t="s">
        <v>4</v>
      </c>
      <c r="H10" s="6" t="s">
        <v>5</v>
      </c>
      <c r="I10" s="5" t="s">
        <v>20</v>
      </c>
    </row>
    <row r="11" spans="1:9" ht="12" customHeight="1" x14ac:dyDescent="0.15">
      <c r="A11" s="8"/>
      <c r="B11" s="9"/>
      <c r="C11" s="9"/>
      <c r="D11" s="9"/>
      <c r="E11" s="10"/>
      <c r="F11" s="10" t="s">
        <v>28</v>
      </c>
      <c r="G11" s="11" t="s">
        <v>6</v>
      </c>
      <c r="H11" s="29">
        <v>42735</v>
      </c>
      <c r="I11" s="9" t="s">
        <v>7</v>
      </c>
    </row>
    <row r="12" spans="1:9" ht="12" customHeight="1" x14ac:dyDescent="0.15">
      <c r="A12" s="12" t="str">
        <f>+A27</f>
        <v>Hushållens direktsparande</v>
      </c>
      <c r="B12" s="24">
        <f>+B27+B41+B55+B69+B83+B97</f>
        <v>-9973.2300000000014</v>
      </c>
      <c r="C12" s="24">
        <f t="shared" ref="C12:E12" si="0">+C27+C41+C55+C69+C83+C97</f>
        <v>-6193.550000000002</v>
      </c>
      <c r="D12" s="24">
        <f t="shared" si="0"/>
        <v>-545.1499999999985</v>
      </c>
      <c r="E12" s="24">
        <f t="shared" si="0"/>
        <v>-7576.0300000000016</v>
      </c>
      <c r="F12" s="26">
        <f>SUM(B12:E12)</f>
        <v>-24287.960000000003</v>
      </c>
      <c r="G12" s="13">
        <f>F12/$F$21*100</f>
        <v>-43.080685602711981</v>
      </c>
      <c r="H12" s="24">
        <f>+H27+H41+H55+H69+H83+H97</f>
        <v>467757.1</v>
      </c>
      <c r="I12" s="14">
        <f>H12/$H$21*100</f>
        <v>13.365137124254051</v>
      </c>
    </row>
    <row r="13" spans="1:9" ht="12" customHeight="1" x14ac:dyDescent="0.15">
      <c r="A13" s="12" t="str">
        <f t="shared" ref="A13:A20" si="1">+A28</f>
        <v>ISK</v>
      </c>
      <c r="B13" s="24">
        <f t="shared" ref="B13:E20" si="2">+B28+B42+B56+B70+B84+B98</f>
        <v>4596.3200000000006</v>
      </c>
      <c r="C13" s="24">
        <f t="shared" si="2"/>
        <v>4813.8200000000015</v>
      </c>
      <c r="D13" s="24">
        <f t="shared" si="2"/>
        <v>8665.1899999999987</v>
      </c>
      <c r="E13" s="24">
        <f t="shared" si="2"/>
        <v>9332.06</v>
      </c>
      <c r="F13" s="26">
        <f t="shared" ref="F13:F21" si="3">SUM(B13:E13)</f>
        <v>27407.39</v>
      </c>
      <c r="G13" s="13">
        <f>F13/$F$21*100</f>
        <v>48.613763847639419</v>
      </c>
      <c r="H13" s="24">
        <f t="shared" ref="H13" si="4">+H28+H42+H56+H70+H84+H98</f>
        <v>244789.11000000002</v>
      </c>
      <c r="I13" s="14">
        <f>H13/$H$21*100</f>
        <v>6.9943139755101704</v>
      </c>
    </row>
    <row r="14" spans="1:9" ht="12" customHeight="1" x14ac:dyDescent="0.15">
      <c r="A14" s="12" t="str">
        <f t="shared" si="1"/>
        <v>IPS</v>
      </c>
      <c r="B14" s="24">
        <f t="shared" si="2"/>
        <v>-1655.2899999999997</v>
      </c>
      <c r="C14" s="24">
        <f t="shared" si="2"/>
        <v>-1228.5000000000002</v>
      </c>
      <c r="D14" s="24">
        <f t="shared" si="2"/>
        <v>-899.69000000000017</v>
      </c>
      <c r="E14" s="24">
        <f t="shared" si="2"/>
        <v>-1182.04</v>
      </c>
      <c r="F14" s="26">
        <f t="shared" si="3"/>
        <v>-4965.5200000000004</v>
      </c>
      <c r="G14" s="13">
        <f>F14/$F$21*100</f>
        <v>-8.8075740397290847</v>
      </c>
      <c r="H14" s="24">
        <f t="shared" ref="H14" si="5">+H29+H43+H57+H71+H85+H99</f>
        <v>97703.45</v>
      </c>
      <c r="I14" s="14">
        <f>H14/$H$21*100</f>
        <v>2.7916626102793511</v>
      </c>
    </row>
    <row r="15" spans="1:9" ht="12" customHeight="1" x14ac:dyDescent="0.15">
      <c r="A15" s="12" t="str">
        <f t="shared" si="1"/>
        <v>Fondförsäkring</v>
      </c>
      <c r="B15" s="24">
        <f t="shared" si="2"/>
        <v>4866.2200000000012</v>
      </c>
      <c r="C15" s="24">
        <f t="shared" si="2"/>
        <v>7773.49</v>
      </c>
      <c r="D15" s="24">
        <f t="shared" si="2"/>
        <v>955.23000000000638</v>
      </c>
      <c r="E15" s="24">
        <f t="shared" si="2"/>
        <v>2409.0199999999977</v>
      </c>
      <c r="F15" s="26">
        <f t="shared" si="3"/>
        <v>16003.960000000006</v>
      </c>
      <c r="G15" s="13">
        <f>F15/$F$21*100</f>
        <v>28.386969064440926</v>
      </c>
      <c r="H15" s="24">
        <f t="shared" ref="H15" si="6">+H30+H44+H58+H72+H86+H100</f>
        <v>841369.75999999989</v>
      </c>
      <c r="I15" s="14">
        <f>H15/$H$21*100</f>
        <v>24.040302572853985</v>
      </c>
    </row>
    <row r="16" spans="1:9" ht="12" customHeight="1" x14ac:dyDescent="0.15">
      <c r="A16" s="12" t="str">
        <f t="shared" si="1"/>
        <v>PPM</v>
      </c>
      <c r="B16" s="24">
        <f t="shared" si="2"/>
        <v>-1037.5500000000002</v>
      </c>
      <c r="C16" s="24">
        <f t="shared" si="2"/>
        <v>3515.5099999999993</v>
      </c>
      <c r="D16" s="24">
        <f t="shared" si="2"/>
        <v>-977.43000000000006</v>
      </c>
      <c r="E16" s="24">
        <f t="shared" si="2"/>
        <v>36213.430000000008</v>
      </c>
      <c r="F16" s="26">
        <f t="shared" si="3"/>
        <v>37713.960000000006</v>
      </c>
      <c r="G16" s="13">
        <f t="shared" ref="G16:G17" si="7">F16/$F$21*100</f>
        <v>66.895006974371483</v>
      </c>
      <c r="H16" s="24">
        <f t="shared" ref="H16" si="8">+H31+H45+H59+H73+H87+H101</f>
        <v>961471.57999999984</v>
      </c>
      <c r="I16" s="14">
        <f t="shared" ref="I16:I17" si="9">H16/$H$21*100</f>
        <v>27.471949667408996</v>
      </c>
    </row>
    <row r="17" spans="1:9" ht="12" customHeight="1" x14ac:dyDescent="0.15">
      <c r="A17" s="12" t="str">
        <f t="shared" si="1"/>
        <v>Förvaltarregistrerat</v>
      </c>
      <c r="B17" s="24">
        <f t="shared" si="2"/>
        <v>-2085.1600000000008</v>
      </c>
      <c r="C17" s="24">
        <f t="shared" si="2"/>
        <v>-692.57999999999868</v>
      </c>
      <c r="D17" s="24">
        <f t="shared" si="2"/>
        <v>3643.69</v>
      </c>
      <c r="E17" s="24">
        <f t="shared" si="2"/>
        <v>1088.9900000000011</v>
      </c>
      <c r="F17" s="26">
        <f t="shared" si="3"/>
        <v>1954.9400000000019</v>
      </c>
      <c r="G17" s="13">
        <f t="shared" si="7"/>
        <v>3.4675681083205769</v>
      </c>
      <c r="H17" s="24">
        <f t="shared" ref="H17" si="10">+H32+H46+H60+H74+H88+H102</f>
        <v>303381.18</v>
      </c>
      <c r="I17" s="14">
        <f t="shared" si="9"/>
        <v>8.6684543572251496</v>
      </c>
    </row>
    <row r="18" spans="1:9" ht="12" customHeight="1" x14ac:dyDescent="0.15">
      <c r="A18" s="12" t="str">
        <f t="shared" si="1"/>
        <v>Hushållens ideella org.</v>
      </c>
      <c r="B18" s="24">
        <f t="shared" si="2"/>
        <v>-1255.75</v>
      </c>
      <c r="C18" s="24">
        <f t="shared" si="2"/>
        <v>501.46999999999997</v>
      </c>
      <c r="D18" s="24">
        <f t="shared" si="2"/>
        <v>648.1500000000002</v>
      </c>
      <c r="E18" s="24">
        <f t="shared" si="2"/>
        <v>-662.27</v>
      </c>
      <c r="F18" s="26">
        <f t="shared" si="3"/>
        <v>-768.39999999999975</v>
      </c>
      <c r="G18" s="13">
        <f>F18/$F$21*100</f>
        <v>-1.3629468599719314</v>
      </c>
      <c r="H18" s="24">
        <f t="shared" ref="H18" si="11">+H33+H47+H61+H75+H89+H103</f>
        <v>86592.16</v>
      </c>
      <c r="I18" s="14">
        <f>H18/$H$21*100</f>
        <v>2.4741817757236535</v>
      </c>
    </row>
    <row r="19" spans="1:9" ht="12" customHeight="1" x14ac:dyDescent="0.15">
      <c r="A19" s="12" t="str">
        <f t="shared" si="1"/>
        <v>Svenska företag</v>
      </c>
      <c r="B19" s="24">
        <f t="shared" si="2"/>
        <v>1299.5200000000038</v>
      </c>
      <c r="C19" s="24">
        <f t="shared" si="2"/>
        <v>-3564.720000000003</v>
      </c>
      <c r="D19" s="24">
        <f t="shared" si="2"/>
        <v>314.26999999999146</v>
      </c>
      <c r="E19" s="24">
        <f t="shared" si="2"/>
        <v>2996.8800000000051</v>
      </c>
      <c r="F19" s="26">
        <f t="shared" si="3"/>
        <v>1045.9499999999975</v>
      </c>
      <c r="G19" s="13">
        <f>F19/$F$21*100</f>
        <v>1.8552502188803215</v>
      </c>
      <c r="H19" s="24">
        <f t="shared" ref="H19" si="12">+H34+H48+H62+H76+H90+H104</f>
        <v>384710.34000000008</v>
      </c>
      <c r="I19" s="14">
        <f>H19/$H$21*100</f>
        <v>10.992257407142295</v>
      </c>
    </row>
    <row r="20" spans="1:9" ht="12" customHeight="1" x14ac:dyDescent="0.15">
      <c r="A20" s="16" t="str">
        <f t="shared" si="1"/>
        <v>Övriga</v>
      </c>
      <c r="B20" s="27">
        <f t="shared" si="2"/>
        <v>2511.0800000000008</v>
      </c>
      <c r="C20" s="27">
        <f t="shared" si="2"/>
        <v>3116.7700000000004</v>
      </c>
      <c r="D20" s="27">
        <f t="shared" si="2"/>
        <v>-1152.8599999999997</v>
      </c>
      <c r="E20" s="27">
        <f t="shared" si="2"/>
        <v>-2201.4700000000034</v>
      </c>
      <c r="F20" s="28">
        <f t="shared" si="3"/>
        <v>2273.5199999999982</v>
      </c>
      <c r="G20" s="13">
        <f>F20/$F$21*100</f>
        <v>4.032648288760261</v>
      </c>
      <c r="H20" s="27">
        <f t="shared" ref="H20" si="13">+H35+H49+H63+H77+H91+H105</f>
        <v>112055.48000000001</v>
      </c>
      <c r="I20" s="17">
        <f>H20/$H$21*100</f>
        <v>3.2017405096023284</v>
      </c>
    </row>
    <row r="21" spans="1:9" ht="12" customHeight="1" x14ac:dyDescent="0.15">
      <c r="A21" s="18" t="s">
        <v>13</v>
      </c>
      <c r="B21" s="20">
        <f>SUM(B12:B20)</f>
        <v>-2733.8399999999956</v>
      </c>
      <c r="C21" s="20">
        <f t="shared" ref="C21:E21" si="14">SUM(C12:C20)</f>
        <v>8041.7099999999973</v>
      </c>
      <c r="D21" s="20">
        <f t="shared" si="14"/>
        <v>10651.399999999998</v>
      </c>
      <c r="E21" s="20">
        <f t="shared" si="14"/>
        <v>40418.570000000007</v>
      </c>
      <c r="F21" s="20">
        <f t="shared" si="3"/>
        <v>56377.840000000011</v>
      </c>
      <c r="G21" s="19">
        <f t="shared" ref="G21" si="15">SUM(G12:G20)</f>
        <v>99.999999999999986</v>
      </c>
      <c r="H21" s="20">
        <f>SUM(H12:H20)</f>
        <v>3499830.1600000006</v>
      </c>
      <c r="I21" s="20">
        <f>SUM(I12:I20)</f>
        <v>99.999999999999972</v>
      </c>
    </row>
    <row r="22" spans="1:9" ht="12" customHeight="1" thickBot="1" x14ac:dyDescent="0.2">
      <c r="A22" s="21"/>
      <c r="B22" s="21"/>
      <c r="C22" s="21"/>
      <c r="D22" s="21"/>
      <c r="E22" s="21"/>
      <c r="F22" s="21"/>
      <c r="G22" s="21"/>
      <c r="H22" s="21"/>
      <c r="I22" s="22"/>
    </row>
    <row r="23" spans="1:9" ht="10.5" customHeight="1" x14ac:dyDescent="0.15">
      <c r="A23" s="23"/>
      <c r="B23" s="23"/>
      <c r="C23" s="23"/>
      <c r="D23" s="23"/>
      <c r="E23" s="23"/>
      <c r="F23" s="23"/>
      <c r="G23" s="23"/>
      <c r="H23" s="23"/>
    </row>
    <row r="24" spans="1:9" ht="12" customHeight="1" x14ac:dyDescent="0.15">
      <c r="A24" s="3" t="s">
        <v>14</v>
      </c>
    </row>
    <row r="25" spans="1:9" ht="12" customHeight="1" x14ac:dyDescent="0.15">
      <c r="A25" s="4"/>
      <c r="B25" s="5" t="s">
        <v>1</v>
      </c>
      <c r="C25" s="5" t="s">
        <v>2</v>
      </c>
      <c r="D25" s="5" t="s">
        <v>3</v>
      </c>
      <c r="E25" s="5" t="s">
        <v>19</v>
      </c>
      <c r="F25" s="6" t="s">
        <v>4</v>
      </c>
      <c r="G25" s="7" t="s">
        <v>4</v>
      </c>
      <c r="H25" s="6" t="s">
        <v>5</v>
      </c>
      <c r="I25" s="5" t="s">
        <v>20</v>
      </c>
    </row>
    <row r="26" spans="1:9" ht="12" customHeight="1" x14ac:dyDescent="0.15">
      <c r="A26" s="8"/>
      <c r="B26" s="9"/>
      <c r="C26" s="9"/>
      <c r="D26" s="9"/>
      <c r="E26" s="10"/>
      <c r="F26" s="10" t="s">
        <v>27</v>
      </c>
      <c r="G26" s="11" t="s">
        <v>6</v>
      </c>
      <c r="H26" s="29">
        <v>42735</v>
      </c>
      <c r="I26" s="9" t="s">
        <v>7</v>
      </c>
    </row>
    <row r="27" spans="1:9" ht="12" customHeight="1" x14ac:dyDescent="0.15">
      <c r="A27" s="12" t="s">
        <v>21</v>
      </c>
      <c r="B27" s="24">
        <v>-4553.2700000000004</v>
      </c>
      <c r="C27" s="24">
        <v>-3356.3100000000013</v>
      </c>
      <c r="D27" s="24">
        <v>1003.0700000000024</v>
      </c>
      <c r="E27" s="25">
        <v>-4182.5400000000009</v>
      </c>
      <c r="F27" s="26">
        <f>SUM(B27:E27)</f>
        <v>-11089.05</v>
      </c>
      <c r="G27" s="13">
        <f>F27/$F$36*100</f>
        <v>-23.763470423945339</v>
      </c>
      <c r="H27" s="25">
        <v>261596.05</v>
      </c>
      <c r="I27" s="14">
        <f>H27/$H$36*100</f>
        <v>13.128739812005552</v>
      </c>
    </row>
    <row r="28" spans="1:9" ht="12" customHeight="1" x14ac:dyDescent="0.15">
      <c r="A28" s="15" t="s">
        <v>22</v>
      </c>
      <c r="B28" s="24">
        <v>1537.8600000000006</v>
      </c>
      <c r="C28" s="24">
        <v>-153.86999999999898</v>
      </c>
      <c r="D28" s="24">
        <v>3986.1899999999996</v>
      </c>
      <c r="E28" s="25">
        <v>4282.75</v>
      </c>
      <c r="F28" s="26">
        <f t="shared" ref="F28:F36" si="16">SUM(B28:E28)</f>
        <v>9652.93</v>
      </c>
      <c r="G28" s="13">
        <f t="shared" ref="G28:G35" si="17">F28/$F$36*100</f>
        <v>20.685912369356682</v>
      </c>
      <c r="H28" s="25">
        <v>82917.210000000006</v>
      </c>
      <c r="I28" s="14">
        <f t="shared" ref="I28:I35" si="18">H28/$H$36*100</f>
        <v>4.1613719932981592</v>
      </c>
    </row>
    <row r="29" spans="1:9" ht="12" customHeight="1" x14ac:dyDescent="0.15">
      <c r="A29" s="15" t="s">
        <v>8</v>
      </c>
      <c r="B29" s="24">
        <v>-1298.31</v>
      </c>
      <c r="C29" s="24">
        <v>-949.77</v>
      </c>
      <c r="D29" s="24">
        <v>-453.49000000000012</v>
      </c>
      <c r="E29" s="25">
        <v>-707.32000000000016</v>
      </c>
      <c r="F29" s="26">
        <f t="shared" si="16"/>
        <v>-3408.8900000000003</v>
      </c>
      <c r="G29" s="13">
        <f t="shared" si="17"/>
        <v>-7.3051394568049597</v>
      </c>
      <c r="H29" s="25">
        <v>51368.47</v>
      </c>
      <c r="I29" s="14">
        <f t="shared" si="18"/>
        <v>2.5780331055106256</v>
      </c>
    </row>
    <row r="30" spans="1:9" ht="10.5" customHeight="1" x14ac:dyDescent="0.15">
      <c r="A30" s="15" t="s">
        <v>9</v>
      </c>
      <c r="B30" s="24">
        <v>297.18000000000029</v>
      </c>
      <c r="C30" s="24">
        <v>4900.8399999999983</v>
      </c>
      <c r="D30" s="24">
        <v>6423.570000000007</v>
      </c>
      <c r="E30" s="25">
        <v>3820.5799999999981</v>
      </c>
      <c r="F30" s="26">
        <f t="shared" si="16"/>
        <v>15442.170000000004</v>
      </c>
      <c r="G30" s="13">
        <f t="shared" si="17"/>
        <v>33.092063799562283</v>
      </c>
      <c r="H30" s="25">
        <v>419366.45</v>
      </c>
      <c r="I30" s="14">
        <f t="shared" si="18"/>
        <v>21.046774245767232</v>
      </c>
    </row>
    <row r="31" spans="1:9" ht="12" customHeight="1" x14ac:dyDescent="0.15">
      <c r="A31" s="15" t="s">
        <v>23</v>
      </c>
      <c r="B31" s="24">
        <v>-3615.3900000000003</v>
      </c>
      <c r="C31" s="24">
        <v>3377.9699999999993</v>
      </c>
      <c r="D31" s="24">
        <v>-930.48</v>
      </c>
      <c r="E31" s="25">
        <v>27681.29</v>
      </c>
      <c r="F31" s="26">
        <f t="shared" si="16"/>
        <v>26513.39</v>
      </c>
      <c r="G31" s="13">
        <f t="shared" si="17"/>
        <v>56.817325118340001</v>
      </c>
      <c r="H31" s="25">
        <v>700782.69</v>
      </c>
      <c r="I31" s="14">
        <f t="shared" si="18"/>
        <v>35.170231361549021</v>
      </c>
    </row>
    <row r="32" spans="1:9" ht="12" customHeight="1" x14ac:dyDescent="0.15">
      <c r="A32" s="15" t="s">
        <v>24</v>
      </c>
      <c r="B32" s="24">
        <v>423.54999999999927</v>
      </c>
      <c r="C32" s="24">
        <v>-586.61999999999898</v>
      </c>
      <c r="D32" s="24">
        <v>4718.5</v>
      </c>
      <c r="E32" s="25">
        <v>3420.7200000000012</v>
      </c>
      <c r="F32" s="26">
        <f t="shared" si="16"/>
        <v>7976.1500000000015</v>
      </c>
      <c r="G32" s="13">
        <f t="shared" si="17"/>
        <v>17.092627828529196</v>
      </c>
      <c r="H32" s="25">
        <v>166525.18</v>
      </c>
      <c r="I32" s="14">
        <f t="shared" si="18"/>
        <v>8.3574112084926</v>
      </c>
    </row>
    <row r="33" spans="1:9" ht="12" customHeight="1" x14ac:dyDescent="0.15">
      <c r="A33" s="15" t="s">
        <v>10</v>
      </c>
      <c r="B33" s="24">
        <v>-478.90000000000009</v>
      </c>
      <c r="C33" s="24">
        <v>-20.289999999999964</v>
      </c>
      <c r="D33" s="24">
        <v>692.72</v>
      </c>
      <c r="E33" s="25">
        <v>70.489999999999782</v>
      </c>
      <c r="F33" s="26">
        <f t="shared" si="16"/>
        <v>264.01999999999975</v>
      </c>
      <c r="G33" s="13">
        <f t="shared" si="17"/>
        <v>0.56578620001984326</v>
      </c>
      <c r="H33" s="25">
        <v>34553.78</v>
      </c>
      <c r="I33" s="14">
        <f t="shared" si="18"/>
        <v>1.7341530468112238</v>
      </c>
    </row>
    <row r="34" spans="1:9" ht="12" customHeight="1" x14ac:dyDescent="0.15">
      <c r="A34" s="15" t="s">
        <v>11</v>
      </c>
      <c r="B34" s="24">
        <v>-6919.6799999999948</v>
      </c>
      <c r="C34" s="24">
        <v>2958.3199999999997</v>
      </c>
      <c r="D34" s="24">
        <v>5368.5799999999945</v>
      </c>
      <c r="E34" s="25">
        <v>1479.9200000000055</v>
      </c>
      <c r="F34" s="26">
        <f t="shared" si="16"/>
        <v>2887.1400000000049</v>
      </c>
      <c r="G34" s="13">
        <f t="shared" si="17"/>
        <v>6.1870463204503245</v>
      </c>
      <c r="H34" s="25">
        <v>216857.80000000005</v>
      </c>
      <c r="I34" s="14">
        <f t="shared" si="18"/>
        <v>10.883458035409703</v>
      </c>
    </row>
    <row r="35" spans="1:9" ht="10.5" customHeight="1" x14ac:dyDescent="0.15">
      <c r="A35" s="16" t="s">
        <v>12</v>
      </c>
      <c r="B35" s="27">
        <v>-3783.33</v>
      </c>
      <c r="C35" s="27">
        <v>1824.9300000000003</v>
      </c>
      <c r="D35" s="27">
        <v>1981.8000000000002</v>
      </c>
      <c r="E35" s="27">
        <v>-1596.9900000000025</v>
      </c>
      <c r="F35" s="28">
        <f t="shared" si="16"/>
        <v>-1573.590000000002</v>
      </c>
      <c r="G35" s="13">
        <f t="shared" si="17"/>
        <v>-3.3721517555080189</v>
      </c>
      <c r="H35" s="31">
        <v>58577.380000000005</v>
      </c>
      <c r="I35" s="17">
        <f t="shared" si="18"/>
        <v>2.939827191155898</v>
      </c>
    </row>
    <row r="36" spans="1:9" ht="12" customHeight="1" x14ac:dyDescent="0.15">
      <c r="A36" s="18" t="s">
        <v>13</v>
      </c>
      <c r="B36" s="20">
        <v>-18390.289999999994</v>
      </c>
      <c r="C36" s="20">
        <v>7995.199999999998</v>
      </c>
      <c r="D36" s="20">
        <v>22790.460000000003</v>
      </c>
      <c r="E36" s="20">
        <v>34268.899999999994</v>
      </c>
      <c r="F36" s="20">
        <f t="shared" si="16"/>
        <v>46664.270000000004</v>
      </c>
      <c r="G36" s="19">
        <f t="shared" ref="G36" si="19">SUM(G27:G35)</f>
        <v>100.00000000000001</v>
      </c>
      <c r="H36" s="20">
        <v>1992545.0099999998</v>
      </c>
      <c r="I36" s="20">
        <f>SUM(I27:I35)</f>
        <v>100.00000000000001</v>
      </c>
    </row>
    <row r="37" spans="1:9" ht="12" customHeight="1" x14ac:dyDescent="0.15">
      <c r="A37" s="23"/>
      <c r="B37" s="23"/>
      <c r="C37" s="23"/>
      <c r="D37" s="23"/>
      <c r="E37" s="23"/>
      <c r="F37" s="23"/>
      <c r="G37" s="23"/>
      <c r="H37" s="23"/>
    </row>
    <row r="38" spans="1:9" ht="12" customHeight="1" x14ac:dyDescent="0.15">
      <c r="A38" s="3" t="s">
        <v>15</v>
      </c>
    </row>
    <row r="39" spans="1:9" ht="12" customHeight="1" x14ac:dyDescent="0.15">
      <c r="A39" s="4"/>
      <c r="B39" s="5" t="s">
        <v>1</v>
      </c>
      <c r="C39" s="5" t="s">
        <v>2</v>
      </c>
      <c r="D39" s="5" t="s">
        <v>3</v>
      </c>
      <c r="E39" s="5" t="s">
        <v>19</v>
      </c>
      <c r="F39" s="6" t="s">
        <v>4</v>
      </c>
      <c r="G39" s="7" t="s">
        <v>4</v>
      </c>
      <c r="H39" s="6" t="s">
        <v>5</v>
      </c>
      <c r="I39" s="5" t="s">
        <v>20</v>
      </c>
    </row>
    <row r="40" spans="1:9" ht="12" customHeight="1" x14ac:dyDescent="0.15">
      <c r="A40" s="8"/>
      <c r="B40" s="9"/>
      <c r="C40" s="9"/>
      <c r="D40" s="9"/>
      <c r="E40" s="10"/>
      <c r="F40" s="10" t="s">
        <v>27</v>
      </c>
      <c r="G40" s="11" t="s">
        <v>6</v>
      </c>
      <c r="H40" s="29">
        <v>42735</v>
      </c>
      <c r="I40" s="9" t="s">
        <v>7</v>
      </c>
    </row>
    <row r="41" spans="1:9" ht="12" customHeight="1" x14ac:dyDescent="0.15">
      <c r="A41" s="12" t="s">
        <v>21</v>
      </c>
      <c r="B41" s="24">
        <v>-846.36999999999898</v>
      </c>
      <c r="C41" s="24">
        <v>-674.76000000000113</v>
      </c>
      <c r="D41" s="24">
        <v>-36.080000000000837</v>
      </c>
      <c r="E41" s="25">
        <v>-504.75000000000091</v>
      </c>
      <c r="F41" s="26">
        <f>SUM(B41:E41)</f>
        <v>-2061.9600000000019</v>
      </c>
      <c r="G41" s="13">
        <f>F41/$F$50*100</f>
        <v>-8.5197178274215535</v>
      </c>
      <c r="H41" s="25">
        <v>97397.3</v>
      </c>
      <c r="I41" s="14">
        <f>+H41/$H$50*100</f>
        <v>10.876402363358114</v>
      </c>
    </row>
    <row r="42" spans="1:9" ht="12" customHeight="1" x14ac:dyDescent="0.15">
      <c r="A42" s="15" t="s">
        <v>22</v>
      </c>
      <c r="B42" s="24">
        <v>2810.42</v>
      </c>
      <c r="C42" s="24">
        <v>2784.0000000000009</v>
      </c>
      <c r="D42" s="24">
        <v>4001.41</v>
      </c>
      <c r="E42" s="25">
        <v>4767.3100000000004</v>
      </c>
      <c r="F42" s="26">
        <f t="shared" ref="F42:F50" si="20">SUM(B42:E42)</f>
        <v>14363.140000000003</v>
      </c>
      <c r="G42" s="13">
        <f t="shared" ref="G42:G49" si="21">F42/$F$50*100</f>
        <v>59.346398531373801</v>
      </c>
      <c r="H42" s="25">
        <v>127038.23</v>
      </c>
      <c r="I42" s="14">
        <f t="shared" ref="I42:I49" si="22">+H42/$H$50*100</f>
        <v>14.186418976797425</v>
      </c>
    </row>
    <row r="43" spans="1:9" ht="12" customHeight="1" x14ac:dyDescent="0.15">
      <c r="A43" s="15" t="s">
        <v>8</v>
      </c>
      <c r="B43" s="24">
        <v>-282.94999999999993</v>
      </c>
      <c r="C43" s="24">
        <v>-219.92000000000007</v>
      </c>
      <c r="D43" s="24">
        <v>-217.41000000000008</v>
      </c>
      <c r="E43" s="25">
        <v>-210.82999999999993</v>
      </c>
      <c r="F43" s="26">
        <f t="shared" si="20"/>
        <v>-931.11</v>
      </c>
      <c r="G43" s="13">
        <f t="shared" si="21"/>
        <v>-3.8472106472921279</v>
      </c>
      <c r="H43" s="25">
        <v>40238.519999999997</v>
      </c>
      <c r="I43" s="14">
        <f t="shared" si="22"/>
        <v>4.4934544800115894</v>
      </c>
    </row>
    <row r="44" spans="1:9" ht="12" customHeight="1" x14ac:dyDescent="0.15">
      <c r="A44" s="15" t="s">
        <v>9</v>
      </c>
      <c r="B44" s="24">
        <v>1899.1900000000005</v>
      </c>
      <c r="C44" s="24">
        <v>1490.38</v>
      </c>
      <c r="D44" s="24">
        <v>1700.6799999999994</v>
      </c>
      <c r="E44" s="25">
        <v>2335.9899999999998</v>
      </c>
      <c r="F44" s="26">
        <f t="shared" si="20"/>
        <v>7426.24</v>
      </c>
      <c r="G44" s="13">
        <f t="shared" si="21"/>
        <v>30.684140002090722</v>
      </c>
      <c r="H44" s="25">
        <v>310549.21999999997</v>
      </c>
      <c r="I44" s="14">
        <f t="shared" si="22"/>
        <v>34.67917766043842</v>
      </c>
    </row>
    <row r="45" spans="1:9" ht="12" customHeight="1" x14ac:dyDescent="0.15">
      <c r="A45" s="15" t="s">
        <v>23</v>
      </c>
      <c r="B45" s="24">
        <v>-820.02</v>
      </c>
      <c r="C45" s="24">
        <v>843.21</v>
      </c>
      <c r="D45" s="24">
        <v>-565.5</v>
      </c>
      <c r="E45" s="25">
        <v>4742.6499999999996</v>
      </c>
      <c r="F45" s="26">
        <f t="shared" si="20"/>
        <v>4200.34</v>
      </c>
      <c r="G45" s="13">
        <f t="shared" si="21"/>
        <v>17.355191943215104</v>
      </c>
      <c r="H45" s="25">
        <v>207030.69</v>
      </c>
      <c r="I45" s="14">
        <f t="shared" si="22"/>
        <v>23.119214659992231</v>
      </c>
    </row>
    <row r="46" spans="1:9" ht="12" customHeight="1" x14ac:dyDescent="0.15">
      <c r="A46" s="15" t="s">
        <v>24</v>
      </c>
      <c r="B46" s="24">
        <v>-45.899999999999636</v>
      </c>
      <c r="C46" s="24">
        <v>-31.240000000000236</v>
      </c>
      <c r="D46" s="24">
        <v>1081.45</v>
      </c>
      <c r="E46" s="25">
        <v>824.71</v>
      </c>
      <c r="F46" s="26">
        <f t="shared" si="20"/>
        <v>1829.0200000000002</v>
      </c>
      <c r="G46" s="13">
        <f t="shared" si="21"/>
        <v>7.5572437393114118</v>
      </c>
      <c r="H46" s="25">
        <v>49031.45</v>
      </c>
      <c r="I46" s="14">
        <f t="shared" si="22"/>
        <v>5.4753651144218081</v>
      </c>
    </row>
    <row r="47" spans="1:9" ht="10.5" customHeight="1" x14ac:dyDescent="0.15">
      <c r="A47" s="15" t="s">
        <v>10</v>
      </c>
      <c r="B47" s="24">
        <v>440.90999999999997</v>
      </c>
      <c r="C47" s="24">
        <v>56.090000000000032</v>
      </c>
      <c r="D47" s="24">
        <v>-81.93</v>
      </c>
      <c r="E47" s="25">
        <v>-131.38</v>
      </c>
      <c r="F47" s="26">
        <f t="shared" si="20"/>
        <v>283.69</v>
      </c>
      <c r="G47" s="13">
        <f t="shared" si="21"/>
        <v>1.1721656823901618</v>
      </c>
      <c r="H47" s="25">
        <v>21066.61</v>
      </c>
      <c r="I47" s="14">
        <f t="shared" si="22"/>
        <v>2.3525182606904269</v>
      </c>
    </row>
    <row r="48" spans="1:9" ht="12" customHeight="1" x14ac:dyDescent="0.15">
      <c r="A48" s="15" t="s">
        <v>11</v>
      </c>
      <c r="B48" s="24">
        <v>-575.17000000000007</v>
      </c>
      <c r="C48" s="24">
        <v>-406.9699999999998</v>
      </c>
      <c r="D48" s="24">
        <v>158.52000000000021</v>
      </c>
      <c r="E48" s="25">
        <v>-171.58000000000084</v>
      </c>
      <c r="F48" s="26">
        <f t="shared" si="20"/>
        <v>-995.2000000000005</v>
      </c>
      <c r="G48" s="13">
        <f t="shared" si="21"/>
        <v>-4.1120211749257631</v>
      </c>
      <c r="H48" s="25">
        <v>35042.930000000008</v>
      </c>
      <c r="I48" s="14">
        <f t="shared" si="22"/>
        <v>3.9132604976831291</v>
      </c>
    </row>
    <row r="49" spans="1:9" ht="12" customHeight="1" x14ac:dyDescent="0.15">
      <c r="A49" s="16" t="s">
        <v>12</v>
      </c>
      <c r="B49" s="27">
        <v>34.449999999999818</v>
      </c>
      <c r="C49" s="27">
        <v>204.95999999999981</v>
      </c>
      <c r="D49" s="27">
        <v>13.899999999999977</v>
      </c>
      <c r="E49" s="27">
        <v>-165.26000000000067</v>
      </c>
      <c r="F49" s="28">
        <f t="shared" si="20"/>
        <v>88.049999999998931</v>
      </c>
      <c r="G49" s="13">
        <f t="shared" si="21"/>
        <v>0.36380975125824844</v>
      </c>
      <c r="H49" s="31">
        <v>8096.929999999993</v>
      </c>
      <c r="I49" s="17">
        <f t="shared" si="22"/>
        <v>0.9041879866068685</v>
      </c>
    </row>
    <row r="50" spans="1:9" ht="12" customHeight="1" x14ac:dyDescent="0.15">
      <c r="A50" s="18" t="s">
        <v>13</v>
      </c>
      <c r="B50" s="20">
        <v>2614.5600000000018</v>
      </c>
      <c r="C50" s="20">
        <v>4045.75</v>
      </c>
      <c r="D50" s="20">
        <v>6055.0399999999981</v>
      </c>
      <c r="E50" s="20">
        <v>11486.859999999999</v>
      </c>
      <c r="F50" s="20">
        <f t="shared" si="20"/>
        <v>24202.21</v>
      </c>
      <c r="G50" s="19">
        <f t="shared" ref="G50" si="23">SUM(G41:G49)</f>
        <v>100</v>
      </c>
      <c r="H50" s="20">
        <v>895491.87999999989</v>
      </c>
      <c r="I50" s="20">
        <f>SUM(I41:I49)</f>
        <v>100</v>
      </c>
    </row>
    <row r="51" spans="1:9" ht="12" customHeight="1" x14ac:dyDescent="0.15">
      <c r="A51" s="23"/>
      <c r="B51" s="23"/>
      <c r="C51" s="23"/>
      <c r="D51" s="23"/>
      <c r="E51" s="23"/>
      <c r="F51" s="23"/>
      <c r="G51" s="23"/>
      <c r="H51" s="23"/>
    </row>
    <row r="52" spans="1:9" ht="12" customHeight="1" x14ac:dyDescent="0.15">
      <c r="A52" s="3" t="s">
        <v>25</v>
      </c>
    </row>
    <row r="53" spans="1:9" ht="12" customHeight="1" x14ac:dyDescent="0.15">
      <c r="A53" s="4"/>
      <c r="B53" s="5" t="s">
        <v>1</v>
      </c>
      <c r="C53" s="5" t="s">
        <v>2</v>
      </c>
      <c r="D53" s="5" t="s">
        <v>3</v>
      </c>
      <c r="E53" s="5" t="s">
        <v>19</v>
      </c>
      <c r="F53" s="6" t="s">
        <v>4</v>
      </c>
      <c r="G53" s="7" t="s">
        <v>4</v>
      </c>
      <c r="H53" s="6" t="s">
        <v>5</v>
      </c>
      <c r="I53" s="5" t="s">
        <v>20</v>
      </c>
    </row>
    <row r="54" spans="1:9" ht="12" customHeight="1" x14ac:dyDescent="0.15">
      <c r="A54" s="8"/>
      <c r="B54" s="9"/>
      <c r="C54" s="9"/>
      <c r="D54" s="9"/>
      <c r="E54" s="10"/>
      <c r="F54" s="10" t="s">
        <v>27</v>
      </c>
      <c r="G54" s="11" t="s">
        <v>6</v>
      </c>
      <c r="H54" s="29">
        <v>42735</v>
      </c>
      <c r="I54" s="9" t="s">
        <v>7</v>
      </c>
    </row>
    <row r="55" spans="1:9" ht="12" customHeight="1" x14ac:dyDescent="0.15">
      <c r="A55" s="12" t="s">
        <v>21</v>
      </c>
      <c r="B55" s="24">
        <v>-1647.9700000000003</v>
      </c>
      <c r="C55" s="24">
        <v>-464.84999999999945</v>
      </c>
      <c r="D55" s="24">
        <v>-445.41000000000008</v>
      </c>
      <c r="E55" s="25">
        <v>-2616.46</v>
      </c>
      <c r="F55" s="26">
        <f>SUM(B55:E55)</f>
        <v>-5174.6899999999996</v>
      </c>
      <c r="G55" s="13">
        <f>F55/$F$64*100</f>
        <v>-49.042035570163236</v>
      </c>
      <c r="H55" s="25">
        <v>48497.229999999996</v>
      </c>
      <c r="I55" s="14">
        <f>+H55/$H$64*100</f>
        <v>13.675633017762529</v>
      </c>
    </row>
    <row r="56" spans="1:9" ht="12" customHeight="1" x14ac:dyDescent="0.15">
      <c r="A56" s="15" t="s">
        <v>22</v>
      </c>
      <c r="B56" s="24">
        <v>493.42000000000007</v>
      </c>
      <c r="C56" s="24">
        <v>1933.4399999999996</v>
      </c>
      <c r="D56" s="24">
        <v>1218.2</v>
      </c>
      <c r="E56" s="25">
        <v>395.24000000000024</v>
      </c>
      <c r="F56" s="26">
        <f t="shared" ref="F56:F64" si="24">SUM(B56:E56)</f>
        <v>4040.2999999999997</v>
      </c>
      <c r="G56" s="13">
        <f t="shared" ref="G56:G63" si="25">F56/$F$64*100</f>
        <v>38.2910930537154</v>
      </c>
      <c r="H56" s="25">
        <v>30311.41</v>
      </c>
      <c r="I56" s="14">
        <f t="shared" ref="I56:I63" si="26">+H56/$H$64*100</f>
        <v>8.5474514608553385</v>
      </c>
    </row>
    <row r="57" spans="1:9" ht="12" customHeight="1" x14ac:dyDescent="0.15">
      <c r="A57" s="15" t="s">
        <v>8</v>
      </c>
      <c r="B57" s="24">
        <v>-7.6399999999999864</v>
      </c>
      <c r="C57" s="24">
        <v>19.570000000000022</v>
      </c>
      <c r="D57" s="24">
        <v>-76.390000000000015</v>
      </c>
      <c r="E57" s="25">
        <v>-148.06</v>
      </c>
      <c r="F57" s="26">
        <f t="shared" si="24"/>
        <v>-212.51999999999998</v>
      </c>
      <c r="G57" s="13">
        <f t="shared" si="25"/>
        <v>-2.0141135796291354</v>
      </c>
      <c r="H57" s="25">
        <v>3308.64</v>
      </c>
      <c r="I57" s="14">
        <f t="shared" si="26"/>
        <v>0.93299651192222355</v>
      </c>
    </row>
    <row r="58" spans="1:9" ht="12" customHeight="1" x14ac:dyDescent="0.15">
      <c r="A58" s="15" t="s">
        <v>9</v>
      </c>
      <c r="B58" s="24">
        <v>1245.83</v>
      </c>
      <c r="C58" s="24">
        <v>1514.6800000000003</v>
      </c>
      <c r="D58" s="24">
        <v>-196.9399999999996</v>
      </c>
      <c r="E58" s="25">
        <v>187.14000000000033</v>
      </c>
      <c r="F58" s="26">
        <f t="shared" si="24"/>
        <v>2750.7100000000009</v>
      </c>
      <c r="G58" s="13">
        <f t="shared" si="25"/>
        <v>26.069275195848206</v>
      </c>
      <c r="H58" s="25">
        <v>61820.93</v>
      </c>
      <c r="I58" s="14">
        <f t="shared" si="26"/>
        <v>17.432755468648129</v>
      </c>
    </row>
    <row r="59" spans="1:9" ht="12" customHeight="1" x14ac:dyDescent="0.15">
      <c r="A59" s="15" t="s">
        <v>23</v>
      </c>
      <c r="B59" s="24">
        <v>3302.0299999999997</v>
      </c>
      <c r="C59" s="24">
        <v>-791.74000000000024</v>
      </c>
      <c r="D59" s="24">
        <v>1018.23</v>
      </c>
      <c r="E59" s="25">
        <v>2866.4</v>
      </c>
      <c r="F59" s="26">
        <f t="shared" si="24"/>
        <v>6394.92</v>
      </c>
      <c r="G59" s="13">
        <f t="shared" si="25"/>
        <v>60.606508623385814</v>
      </c>
      <c r="H59" s="25">
        <v>44256.41</v>
      </c>
      <c r="I59" s="14">
        <f t="shared" si="26"/>
        <v>12.479773006492039</v>
      </c>
    </row>
    <row r="60" spans="1:9" ht="12" customHeight="1" x14ac:dyDescent="0.15">
      <c r="A60" s="15" t="s">
        <v>24</v>
      </c>
      <c r="B60" s="24">
        <v>-2015.9899999999998</v>
      </c>
      <c r="C60" s="24">
        <v>689.85000000000036</v>
      </c>
      <c r="D60" s="24">
        <v>-39.399999999999636</v>
      </c>
      <c r="E60" s="25">
        <v>-1245.4099999999999</v>
      </c>
      <c r="F60" s="26">
        <f t="shared" si="24"/>
        <v>-2610.9499999999989</v>
      </c>
      <c r="G60" s="13">
        <f t="shared" si="25"/>
        <v>-24.74472920540509</v>
      </c>
      <c r="H60" s="25">
        <v>50709.37</v>
      </c>
      <c r="I60" s="14">
        <f t="shared" si="26"/>
        <v>14.299429775307512</v>
      </c>
    </row>
    <row r="61" spans="1:9" ht="12" customHeight="1" x14ac:dyDescent="0.15">
      <c r="A61" s="15" t="s">
        <v>10</v>
      </c>
      <c r="B61" s="24">
        <v>-388.59999999999991</v>
      </c>
      <c r="C61" s="24">
        <v>688.86999999999989</v>
      </c>
      <c r="D61" s="24">
        <v>457.0100000000001</v>
      </c>
      <c r="E61" s="25">
        <v>118.93000000000006</v>
      </c>
      <c r="F61" s="26">
        <f t="shared" si="24"/>
        <v>876.21000000000015</v>
      </c>
      <c r="G61" s="13">
        <f t="shared" si="25"/>
        <v>8.3040958950068013</v>
      </c>
      <c r="H61" s="25">
        <v>19497.439999999999</v>
      </c>
      <c r="I61" s="14">
        <f t="shared" si="26"/>
        <v>5.498042552653911</v>
      </c>
    </row>
    <row r="62" spans="1:9" ht="12" customHeight="1" x14ac:dyDescent="0.15">
      <c r="A62" s="15" t="s">
        <v>11</v>
      </c>
      <c r="B62" s="24">
        <v>-1127.9800000000014</v>
      </c>
      <c r="C62" s="24">
        <v>343.99999999999818</v>
      </c>
      <c r="D62" s="24">
        <v>802.12999999999738</v>
      </c>
      <c r="E62" s="25">
        <v>2862.2899999999991</v>
      </c>
      <c r="F62" s="26">
        <f t="shared" si="24"/>
        <v>2880.4399999999932</v>
      </c>
      <c r="G62" s="13">
        <f t="shared" si="25"/>
        <v>27.298763971894097</v>
      </c>
      <c r="H62" s="25">
        <v>72767.120000000024</v>
      </c>
      <c r="I62" s="14">
        <f t="shared" si="26"/>
        <v>20.519448819643689</v>
      </c>
    </row>
    <row r="63" spans="1:9" ht="12" customHeight="1" x14ac:dyDescent="0.15">
      <c r="A63" s="16" t="s">
        <v>12</v>
      </c>
      <c r="B63" s="27">
        <v>387.83000000000038</v>
      </c>
      <c r="C63" s="27">
        <v>113.96000000000049</v>
      </c>
      <c r="D63" s="27">
        <v>1229.1699999999996</v>
      </c>
      <c r="E63" s="27">
        <v>-123.84000000000015</v>
      </c>
      <c r="F63" s="28">
        <f t="shared" si="24"/>
        <v>1607.1200000000003</v>
      </c>
      <c r="G63" s="13">
        <f t="shared" si="25"/>
        <v>15.231141615347155</v>
      </c>
      <c r="H63" s="31">
        <v>23456.569999999992</v>
      </c>
      <c r="I63" s="17">
        <f t="shared" si="26"/>
        <v>6.6144693867146209</v>
      </c>
    </row>
    <row r="64" spans="1:9" ht="12" customHeight="1" x14ac:dyDescent="0.15">
      <c r="A64" s="18" t="s">
        <v>13</v>
      </c>
      <c r="B64" s="20">
        <v>240.92999999999893</v>
      </c>
      <c r="C64" s="20">
        <v>4047.7799999999988</v>
      </c>
      <c r="D64" s="20">
        <v>3966.5999999999981</v>
      </c>
      <c r="E64" s="20">
        <v>2296.2299999999996</v>
      </c>
      <c r="F64" s="20">
        <f t="shared" si="24"/>
        <v>10551.539999999995</v>
      </c>
      <c r="G64" s="19">
        <f t="shared" ref="G64" si="27">SUM(G55:G63)</f>
        <v>100.00000000000001</v>
      </c>
      <c r="H64" s="20">
        <v>354625.12000000005</v>
      </c>
      <c r="I64" s="20">
        <f>SUM(I55:I63)</f>
        <v>99.999999999999986</v>
      </c>
    </row>
    <row r="65" spans="1:9" ht="12" customHeight="1" x14ac:dyDescent="0.15">
      <c r="A65" s="23"/>
      <c r="B65" s="23"/>
      <c r="C65" s="23"/>
      <c r="D65" s="23"/>
      <c r="E65" s="23"/>
      <c r="F65" s="23"/>
      <c r="G65" s="23"/>
      <c r="H65" s="23"/>
    </row>
    <row r="66" spans="1:9" ht="12" customHeight="1" x14ac:dyDescent="0.15">
      <c r="A66" s="3" t="s">
        <v>26</v>
      </c>
    </row>
    <row r="67" spans="1:9" ht="12" customHeight="1" x14ac:dyDescent="0.15">
      <c r="A67" s="4"/>
      <c r="B67" s="5" t="s">
        <v>1</v>
      </c>
      <c r="C67" s="5" t="s">
        <v>2</v>
      </c>
      <c r="D67" s="5" t="s">
        <v>3</v>
      </c>
      <c r="E67" s="5" t="s">
        <v>19</v>
      </c>
      <c r="F67" s="6" t="s">
        <v>4</v>
      </c>
      <c r="G67" s="7" t="s">
        <v>4</v>
      </c>
      <c r="H67" s="6" t="s">
        <v>5</v>
      </c>
      <c r="I67" s="5" t="s">
        <v>20</v>
      </c>
    </row>
    <row r="68" spans="1:9" ht="12" customHeight="1" x14ac:dyDescent="0.15">
      <c r="A68" s="8"/>
      <c r="B68" s="9"/>
      <c r="C68" s="9"/>
      <c r="D68" s="9"/>
      <c r="E68" s="10"/>
      <c r="F68" s="10" t="s">
        <v>27</v>
      </c>
      <c r="G68" s="11" t="s">
        <v>6</v>
      </c>
      <c r="H68" s="29">
        <v>42735</v>
      </c>
      <c r="I68" s="9" t="s">
        <v>7</v>
      </c>
    </row>
    <row r="69" spans="1:9" ht="12" customHeight="1" x14ac:dyDescent="0.15">
      <c r="A69" s="12" t="s">
        <v>21</v>
      </c>
      <c r="B69" s="24">
        <v>-2649.1600000000008</v>
      </c>
      <c r="C69" s="24">
        <v>-1727.5699999999997</v>
      </c>
      <c r="D69" s="24">
        <v>-1004.4100000000001</v>
      </c>
      <c r="E69" s="25">
        <v>-280.03999999999996</v>
      </c>
      <c r="F69" s="26">
        <f>SUM(B69:E69)</f>
        <v>-5661.18</v>
      </c>
      <c r="G69" s="13">
        <f>F69/$F$78*100</f>
        <v>25.675089152449665</v>
      </c>
      <c r="H69" s="25">
        <v>53150.27</v>
      </c>
      <c r="I69" s="14">
        <f>+H69/$H$78*100</f>
        <v>26.223092604099225</v>
      </c>
    </row>
    <row r="70" spans="1:9" ht="12" customHeight="1" x14ac:dyDescent="0.15">
      <c r="A70" s="15" t="s">
        <v>22</v>
      </c>
      <c r="B70" s="24">
        <v>-249.09000000000003</v>
      </c>
      <c r="C70" s="24">
        <v>-162.64000000000004</v>
      </c>
      <c r="D70" s="24">
        <v>-334.62</v>
      </c>
      <c r="E70" s="25">
        <v>-188.19</v>
      </c>
      <c r="F70" s="26">
        <f t="shared" ref="F70:F78" si="28">SUM(B70:E70)</f>
        <v>-934.54000000000019</v>
      </c>
      <c r="G70" s="13">
        <f t="shared" ref="G70:G77" si="29">F70/$F$78*100</f>
        <v>4.2384092744852335</v>
      </c>
      <c r="H70" s="25">
        <v>2273.23</v>
      </c>
      <c r="I70" s="14">
        <f t="shared" ref="I70:I77" si="30">+H70/$H$78*100</f>
        <v>1.1215581934092995</v>
      </c>
    </row>
    <row r="71" spans="1:9" ht="12" customHeight="1" x14ac:dyDescent="0.15">
      <c r="A71" s="15" t="s">
        <v>8</v>
      </c>
      <c r="B71" s="24">
        <v>-72.759999999999991</v>
      </c>
      <c r="C71" s="24">
        <v>-68.5</v>
      </c>
      <c r="D71" s="24">
        <v>-141.54</v>
      </c>
      <c r="E71" s="25">
        <v>-102.17</v>
      </c>
      <c r="F71" s="26">
        <f t="shared" si="28"/>
        <v>-384.96999999999997</v>
      </c>
      <c r="G71" s="13">
        <f t="shared" si="29"/>
        <v>1.7459503267902707</v>
      </c>
      <c r="H71" s="25">
        <v>2280.08</v>
      </c>
      <c r="I71" s="14">
        <f t="shared" si="30"/>
        <v>1.1249378222303399</v>
      </c>
    </row>
    <row r="72" spans="1:9" ht="12" customHeight="1" x14ac:dyDescent="0.15">
      <c r="A72" s="15" t="s">
        <v>9</v>
      </c>
      <c r="B72" s="24">
        <v>256.48000000000047</v>
      </c>
      <c r="C72" s="24">
        <v>-246.67999999999984</v>
      </c>
      <c r="D72" s="24">
        <v>-6555.39</v>
      </c>
      <c r="E72" s="25">
        <v>-1473.5200000000004</v>
      </c>
      <c r="F72" s="26">
        <f t="shared" si="28"/>
        <v>-8019.1100000000006</v>
      </c>
      <c r="G72" s="13">
        <f t="shared" si="29"/>
        <v>36.368983882035302</v>
      </c>
      <c r="H72" s="25">
        <v>42038.95</v>
      </c>
      <c r="I72" s="14">
        <f t="shared" si="30"/>
        <v>20.741028762960134</v>
      </c>
    </row>
    <row r="73" spans="1:9" ht="12" customHeight="1" x14ac:dyDescent="0.15">
      <c r="A73" s="15" t="s">
        <v>23</v>
      </c>
      <c r="B73" s="24">
        <v>-29.470000000000027</v>
      </c>
      <c r="C73" s="24">
        <v>129.07</v>
      </c>
      <c r="D73" s="24">
        <v>-482.66</v>
      </c>
      <c r="E73" s="25">
        <v>923.55000000000007</v>
      </c>
      <c r="F73" s="26">
        <f t="shared" si="28"/>
        <v>540.49</v>
      </c>
      <c r="G73" s="13">
        <f t="shared" si="29"/>
        <v>-2.4512785207337551</v>
      </c>
      <c r="H73" s="25">
        <v>9209.57</v>
      </c>
      <c r="I73" s="14">
        <f t="shared" si="30"/>
        <v>4.5437851388889294</v>
      </c>
    </row>
    <row r="74" spans="1:9" ht="12" customHeight="1" x14ac:dyDescent="0.15">
      <c r="A74" s="15" t="s">
        <v>24</v>
      </c>
      <c r="B74" s="24">
        <v>-1117.5400000000009</v>
      </c>
      <c r="C74" s="24">
        <v>-745.23999999999978</v>
      </c>
      <c r="D74" s="24">
        <v>-686.14000000000033</v>
      </c>
      <c r="E74" s="25">
        <v>144.23999999999978</v>
      </c>
      <c r="F74" s="26">
        <f t="shared" si="28"/>
        <v>-2404.6800000000012</v>
      </c>
      <c r="G74" s="13">
        <f t="shared" si="29"/>
        <v>10.905919504964103</v>
      </c>
      <c r="H74" s="25">
        <v>27950.93</v>
      </c>
      <c r="I74" s="14">
        <f t="shared" si="30"/>
        <v>13.790331182902648</v>
      </c>
    </row>
    <row r="75" spans="1:9" ht="12" customHeight="1" x14ac:dyDescent="0.15">
      <c r="A75" s="15" t="s">
        <v>10</v>
      </c>
      <c r="B75" s="24">
        <v>-379.7600000000001</v>
      </c>
      <c r="C75" s="24">
        <v>-293.49</v>
      </c>
      <c r="D75" s="24">
        <v>-172.34000000000003</v>
      </c>
      <c r="E75" s="25">
        <v>-919.38999999999987</v>
      </c>
      <c r="F75" s="26">
        <f t="shared" si="28"/>
        <v>-1764.98</v>
      </c>
      <c r="G75" s="13">
        <f t="shared" si="29"/>
        <v>8.0046949314967204</v>
      </c>
      <c r="H75" s="25">
        <v>9069.6299999999992</v>
      </c>
      <c r="I75" s="14">
        <f t="shared" si="30"/>
        <v>4.4747420356456598</v>
      </c>
    </row>
    <row r="76" spans="1:9" ht="12" customHeight="1" x14ac:dyDescent="0.15">
      <c r="A76" s="15" t="s">
        <v>11</v>
      </c>
      <c r="B76" s="24">
        <v>10624.28</v>
      </c>
      <c r="C76" s="24">
        <v>-8667.4400000000023</v>
      </c>
      <c r="D76" s="24">
        <v>-4602.1000000000004</v>
      </c>
      <c r="E76" s="25">
        <v>-1567.9299999999985</v>
      </c>
      <c r="F76" s="26">
        <f t="shared" si="28"/>
        <v>-4213.1900000000005</v>
      </c>
      <c r="G76" s="13">
        <f t="shared" si="29"/>
        <v>19.108035580251716</v>
      </c>
      <c r="H76" s="25">
        <v>39255.860000000008</v>
      </c>
      <c r="I76" s="14">
        <f t="shared" si="30"/>
        <v>19.367917642441984</v>
      </c>
    </row>
    <row r="77" spans="1:9" ht="12" customHeight="1" x14ac:dyDescent="0.15">
      <c r="A77" s="16" t="s">
        <v>12</v>
      </c>
      <c r="B77" s="27">
        <v>5881.8200000000006</v>
      </c>
      <c r="C77" s="27">
        <v>60.2800000000002</v>
      </c>
      <c r="D77" s="27">
        <v>-4835.6399999999994</v>
      </c>
      <c r="E77" s="27">
        <v>-313.61000000000013</v>
      </c>
      <c r="F77" s="28">
        <f t="shared" si="28"/>
        <v>792.85000000000082</v>
      </c>
      <c r="G77" s="13">
        <f t="shared" si="29"/>
        <v>-3.5958041317392726</v>
      </c>
      <c r="H77" s="31">
        <v>17456.46</v>
      </c>
      <c r="I77" s="17">
        <f t="shared" si="30"/>
        <v>8.6126066174217737</v>
      </c>
    </row>
    <row r="78" spans="1:9" ht="12" customHeight="1" x14ac:dyDescent="0.15">
      <c r="A78" s="18" t="s">
        <v>13</v>
      </c>
      <c r="B78" s="20">
        <v>12264.8</v>
      </c>
      <c r="C78" s="20">
        <v>-11722.210000000001</v>
      </c>
      <c r="D78" s="20">
        <v>-18814.840000000004</v>
      </c>
      <c r="E78" s="20">
        <v>-3777.059999999999</v>
      </c>
      <c r="F78" s="20">
        <f t="shared" si="28"/>
        <v>-22049.310000000005</v>
      </c>
      <c r="G78" s="19">
        <f t="shared" ref="G78" si="31">SUM(G69:G77)</f>
        <v>100</v>
      </c>
      <c r="H78" s="20">
        <v>202684.98</v>
      </c>
      <c r="I78" s="20">
        <f>SUM(I69:I77)</f>
        <v>99.999999999999986</v>
      </c>
    </row>
    <row r="79" spans="1:9" ht="12" customHeight="1" x14ac:dyDescent="0.15">
      <c r="A79" s="23"/>
      <c r="B79" s="23"/>
      <c r="C79" s="23"/>
      <c r="D79" s="23"/>
      <c r="E79" s="23"/>
      <c r="F79" s="23"/>
      <c r="G79" s="23"/>
      <c r="H79" s="23"/>
    </row>
    <row r="80" spans="1:9" ht="12" customHeight="1" x14ac:dyDescent="0.15">
      <c r="A80" s="3" t="s">
        <v>17</v>
      </c>
    </row>
    <row r="81" spans="1:9" ht="12" customHeight="1" x14ac:dyDescent="0.15">
      <c r="A81" s="4"/>
      <c r="B81" s="5" t="s">
        <v>1</v>
      </c>
      <c r="C81" s="5" t="s">
        <v>2</v>
      </c>
      <c r="D81" s="5" t="s">
        <v>3</v>
      </c>
      <c r="E81" s="5" t="s">
        <v>19</v>
      </c>
      <c r="F81" s="6" t="s">
        <v>4</v>
      </c>
      <c r="G81" s="7" t="s">
        <v>4</v>
      </c>
      <c r="H81" s="6" t="s">
        <v>5</v>
      </c>
      <c r="I81" s="5" t="s">
        <v>20</v>
      </c>
    </row>
    <row r="82" spans="1:9" ht="12" customHeight="1" x14ac:dyDescent="0.15">
      <c r="A82" s="8"/>
      <c r="B82" s="9"/>
      <c r="C82" s="9"/>
      <c r="D82" s="9"/>
      <c r="E82" s="10"/>
      <c r="F82" s="10" t="s">
        <v>27</v>
      </c>
      <c r="G82" s="11" t="s">
        <v>6</v>
      </c>
      <c r="H82" s="29">
        <v>42735</v>
      </c>
      <c r="I82" s="9" t="s">
        <v>7</v>
      </c>
    </row>
    <row r="83" spans="1:9" ht="12" customHeight="1" x14ac:dyDescent="0.15">
      <c r="A83" s="12" t="s">
        <v>21</v>
      </c>
      <c r="B83" s="24">
        <v>-277.92000000000013</v>
      </c>
      <c r="C83" s="24">
        <v>7.3999999999999204</v>
      </c>
      <c r="D83" s="24">
        <v>-56.759999999999934</v>
      </c>
      <c r="E83" s="25">
        <v>26.060000000000173</v>
      </c>
      <c r="F83" s="26">
        <f>SUM(B83:E83)</f>
        <v>-301.21999999999997</v>
      </c>
      <c r="G83" s="13">
        <f>F83/$F$92*100</f>
        <v>4.2368840433956398</v>
      </c>
      <c r="H83" s="25">
        <v>6926.3799999999992</v>
      </c>
      <c r="I83" s="14">
        <f>+H83/$H$92*100</f>
        <v>17.276193160489424</v>
      </c>
    </row>
    <row r="84" spans="1:9" ht="12" customHeight="1" x14ac:dyDescent="0.15">
      <c r="A84" s="15" t="s">
        <v>22</v>
      </c>
      <c r="B84" s="24">
        <v>-5.2300000000000182</v>
      </c>
      <c r="C84" s="24">
        <v>404.84</v>
      </c>
      <c r="D84" s="24">
        <v>-206.18</v>
      </c>
      <c r="E84" s="25">
        <v>68.96999999999997</v>
      </c>
      <c r="F84" s="26">
        <f t="shared" ref="F84:F92" si="32">SUM(B84:E84)</f>
        <v>262.39999999999992</v>
      </c>
      <c r="G84" s="13">
        <f t="shared" ref="G84:G91" si="33">F84/$F$92*100</f>
        <v>-3.6908517793872111</v>
      </c>
      <c r="H84" s="25">
        <v>2183.84</v>
      </c>
      <c r="I84" s="14">
        <f t="shared" ref="I84:I91" si="34">+H84/$H$92*100</f>
        <v>5.4470649418026778</v>
      </c>
    </row>
    <row r="85" spans="1:9" ht="12" customHeight="1" x14ac:dyDescent="0.15">
      <c r="A85" s="15" t="s">
        <v>8</v>
      </c>
      <c r="B85" s="24">
        <v>4.3600000000000065</v>
      </c>
      <c r="C85" s="24">
        <v>-13.169999999999998</v>
      </c>
      <c r="D85" s="24">
        <v>-8.52</v>
      </c>
      <c r="E85" s="25">
        <v>-16.59</v>
      </c>
      <c r="F85" s="26">
        <f t="shared" si="32"/>
        <v>-33.919999999999987</v>
      </c>
      <c r="G85" s="13">
        <f t="shared" si="33"/>
        <v>0.47711010806712723</v>
      </c>
      <c r="H85" s="25">
        <v>499.25</v>
      </c>
      <c r="I85" s="14">
        <f t="shared" si="34"/>
        <v>1.2452593469278823</v>
      </c>
    </row>
    <row r="86" spans="1:9" ht="12" customHeight="1" x14ac:dyDescent="0.15">
      <c r="A86" s="15" t="s">
        <v>9</v>
      </c>
      <c r="B86" s="24">
        <v>524.25</v>
      </c>
      <c r="C86" s="24">
        <v>61.509999999999991</v>
      </c>
      <c r="D86" s="24">
        <v>-497.94000000000005</v>
      </c>
      <c r="E86" s="25">
        <v>-2659.75</v>
      </c>
      <c r="F86" s="26">
        <f t="shared" si="32"/>
        <v>-2571.9300000000003</v>
      </c>
      <c r="G86" s="13">
        <f t="shared" si="33"/>
        <v>36.176114393899979</v>
      </c>
      <c r="H86" s="25">
        <v>4264.7299999999996</v>
      </c>
      <c r="I86" s="14">
        <f t="shared" si="34"/>
        <v>10.637345807959434</v>
      </c>
    </row>
    <row r="87" spans="1:9" ht="12" customHeight="1" x14ac:dyDescent="0.15">
      <c r="A87" s="15" t="s">
        <v>23</v>
      </c>
      <c r="B87" s="24">
        <v>125.30000000000001</v>
      </c>
      <c r="C87" s="24">
        <v>-43</v>
      </c>
      <c r="D87" s="24">
        <v>-17.02</v>
      </c>
      <c r="E87" s="25">
        <v>-0.46000000000000085</v>
      </c>
      <c r="F87" s="26">
        <f t="shared" si="32"/>
        <v>64.820000000000022</v>
      </c>
      <c r="G87" s="13">
        <f t="shared" si="33"/>
        <v>-0.91174166288063718</v>
      </c>
      <c r="H87" s="25">
        <v>192.22</v>
      </c>
      <c r="I87" s="14">
        <f t="shared" si="34"/>
        <v>0.47944667334296953</v>
      </c>
    </row>
    <row r="88" spans="1:9" ht="12" customHeight="1" x14ac:dyDescent="0.15">
      <c r="A88" s="15" t="s">
        <v>24</v>
      </c>
      <c r="B88" s="24">
        <v>613.35000000000014</v>
      </c>
      <c r="C88" s="24">
        <v>-146.42000000000007</v>
      </c>
      <c r="D88" s="24">
        <v>-1433.7199999999998</v>
      </c>
      <c r="E88" s="25">
        <v>-2054.79</v>
      </c>
      <c r="F88" s="26">
        <f t="shared" si="32"/>
        <v>-3021.58</v>
      </c>
      <c r="G88" s="13">
        <f t="shared" si="33"/>
        <v>42.500777132472606</v>
      </c>
      <c r="H88" s="25">
        <v>9152.2800000000007</v>
      </c>
      <c r="I88" s="14">
        <f t="shared" si="34"/>
        <v>22.828166681424374</v>
      </c>
    </row>
    <row r="89" spans="1:9" x14ac:dyDescent="0.15">
      <c r="A89" s="15" t="s">
        <v>10</v>
      </c>
      <c r="B89" s="24">
        <v>-451.34000000000003</v>
      </c>
      <c r="C89" s="24">
        <v>5.2900000000000205</v>
      </c>
      <c r="D89" s="24">
        <v>-271.40000000000003</v>
      </c>
      <c r="E89" s="25">
        <v>167.06</v>
      </c>
      <c r="F89" s="26">
        <f t="shared" si="32"/>
        <v>-550.3900000000001</v>
      </c>
      <c r="G89" s="13">
        <f t="shared" si="33"/>
        <v>7.7416460017413407</v>
      </c>
      <c r="H89" s="25">
        <v>2188.48</v>
      </c>
      <c r="I89" s="14">
        <f t="shared" si="34"/>
        <v>5.4586383085923531</v>
      </c>
    </row>
    <row r="90" spans="1:9" x14ac:dyDescent="0.15">
      <c r="A90" s="15" t="s">
        <v>11</v>
      </c>
      <c r="B90" s="24">
        <v>-708.03000000000043</v>
      </c>
      <c r="C90" s="24">
        <v>394.2800000000002</v>
      </c>
      <c r="D90" s="24">
        <v>-1480.7100000000005</v>
      </c>
      <c r="E90" s="25">
        <v>349.46000000000004</v>
      </c>
      <c r="F90" s="26">
        <f t="shared" si="32"/>
        <v>-1445.0000000000007</v>
      </c>
      <c r="G90" s="13">
        <f t="shared" si="33"/>
        <v>20.32500312962852</v>
      </c>
      <c r="H90" s="25">
        <v>12682.300000000001</v>
      </c>
      <c r="I90" s="14">
        <f t="shared" si="34"/>
        <v>31.632954663081591</v>
      </c>
    </row>
    <row r="91" spans="1:9" x14ac:dyDescent="0.15">
      <c r="A91" s="16" t="s">
        <v>12</v>
      </c>
      <c r="B91" s="27">
        <v>239.5</v>
      </c>
      <c r="C91" s="27">
        <v>-116.32000000000005</v>
      </c>
      <c r="D91" s="27">
        <v>356.40999999999997</v>
      </c>
      <c r="E91" s="27">
        <v>7.7599999999999909</v>
      </c>
      <c r="F91" s="28">
        <f t="shared" si="32"/>
        <v>487.34999999999991</v>
      </c>
      <c r="G91" s="13">
        <f t="shared" si="33"/>
        <v>-6.8549413669373376</v>
      </c>
      <c r="H91" s="31">
        <v>2002.57</v>
      </c>
      <c r="I91" s="17">
        <f t="shared" si="34"/>
        <v>4.994930416379308</v>
      </c>
    </row>
    <row r="92" spans="1:9" x14ac:dyDescent="0.15">
      <c r="A92" s="18" t="s">
        <v>13</v>
      </c>
      <c r="B92" s="20">
        <v>64.239999999999554</v>
      </c>
      <c r="C92" s="20">
        <v>554.41</v>
      </c>
      <c r="D92" s="20">
        <v>-3615.8400000000006</v>
      </c>
      <c r="E92" s="20">
        <v>-4112.2799999999988</v>
      </c>
      <c r="F92" s="20">
        <f t="shared" si="32"/>
        <v>-7109.4699999999993</v>
      </c>
      <c r="G92" s="19">
        <f t="shared" ref="G92" si="35">SUM(G83:G91)</f>
        <v>100.00000000000003</v>
      </c>
      <c r="H92" s="20">
        <v>40092.049999999996</v>
      </c>
      <c r="I92" s="20">
        <f>SUM(I83:I91)</f>
        <v>100.00000000000001</v>
      </c>
    </row>
    <row r="93" spans="1:9" x14ac:dyDescent="0.15">
      <c r="A93" s="23"/>
      <c r="B93" s="23"/>
      <c r="C93" s="23"/>
      <c r="D93" s="23"/>
      <c r="E93" s="23"/>
      <c r="F93" s="23"/>
      <c r="G93" s="23"/>
      <c r="H93" s="23"/>
    </row>
    <row r="94" spans="1:9" x14ac:dyDescent="0.15">
      <c r="A94" s="3" t="s">
        <v>16</v>
      </c>
    </row>
    <row r="95" spans="1:9" x14ac:dyDescent="0.15">
      <c r="A95" s="4"/>
      <c r="B95" s="5" t="s">
        <v>1</v>
      </c>
      <c r="C95" s="5" t="s">
        <v>2</v>
      </c>
      <c r="D95" s="5" t="s">
        <v>3</v>
      </c>
      <c r="E95" s="5" t="s">
        <v>19</v>
      </c>
      <c r="F95" s="6" t="s">
        <v>4</v>
      </c>
      <c r="G95" s="7" t="s">
        <v>4</v>
      </c>
      <c r="H95" s="6" t="s">
        <v>5</v>
      </c>
      <c r="I95" s="5" t="s">
        <v>20</v>
      </c>
    </row>
    <row r="96" spans="1:9" x14ac:dyDescent="0.15">
      <c r="A96" s="8"/>
      <c r="B96" s="9"/>
      <c r="C96" s="9"/>
      <c r="D96" s="9"/>
      <c r="E96" s="10"/>
      <c r="F96" s="10" t="s">
        <v>27</v>
      </c>
      <c r="G96" s="11" t="s">
        <v>6</v>
      </c>
      <c r="H96" s="29">
        <v>42735</v>
      </c>
      <c r="I96" s="9" t="s">
        <v>7</v>
      </c>
    </row>
    <row r="97" spans="1:9" x14ac:dyDescent="0.15">
      <c r="A97" s="12" t="s">
        <v>21</v>
      </c>
      <c r="B97" s="24">
        <v>1.4600000000000035</v>
      </c>
      <c r="C97" s="24">
        <v>22.54</v>
      </c>
      <c r="D97" s="24">
        <v>-5.5599999999999987</v>
      </c>
      <c r="E97" s="25">
        <v>-18.3</v>
      </c>
      <c r="F97" s="26">
        <f>SUM(B97:E97)</f>
        <v>0.14000000000000412</v>
      </c>
      <c r="G97" s="13">
        <f>F97/$F$106*100</f>
        <v>3.3992133249163342E-3</v>
      </c>
      <c r="H97" s="25">
        <v>189.87</v>
      </c>
      <c r="I97" s="14">
        <f>H97/$H$106*100</f>
        <v>1.3193552690826009</v>
      </c>
    </row>
    <row r="98" spans="1:9" x14ac:dyDescent="0.15">
      <c r="A98" s="15" t="s">
        <v>22</v>
      </c>
      <c r="B98" s="24">
        <v>8.9400000000000013</v>
      </c>
      <c r="C98" s="24">
        <v>8.0500000000000007</v>
      </c>
      <c r="D98" s="24">
        <v>0.19000000000000128</v>
      </c>
      <c r="E98" s="25">
        <v>5.98</v>
      </c>
      <c r="F98" s="26">
        <f t="shared" ref="F98:F106" si="36">SUM(B98:E98)</f>
        <v>23.160000000000004</v>
      </c>
      <c r="G98" s="13">
        <f t="shared" ref="G98:G105" si="37">F98/$F$106*100</f>
        <v>0.56232700432185712</v>
      </c>
      <c r="H98" s="25">
        <v>65.19</v>
      </c>
      <c r="I98" s="14">
        <f t="shared" ref="I98:I105" si="38">H98/$H$106*100</f>
        <v>0.45298767573336884</v>
      </c>
    </row>
    <row r="99" spans="1:9" x14ac:dyDescent="0.15">
      <c r="A99" s="15" t="s">
        <v>8</v>
      </c>
      <c r="B99" s="24">
        <v>2.0099999999999998</v>
      </c>
      <c r="C99" s="24">
        <v>3.29</v>
      </c>
      <c r="D99" s="24">
        <v>-2.34</v>
      </c>
      <c r="E99" s="25">
        <v>2.9299999999999997</v>
      </c>
      <c r="F99" s="26">
        <f t="shared" si="36"/>
        <v>5.89</v>
      </c>
      <c r="G99" s="13">
        <f t="shared" si="37"/>
        <v>0.14300976059826156</v>
      </c>
      <c r="H99" s="25">
        <v>8.49</v>
      </c>
      <c r="I99" s="14">
        <f t="shared" si="38"/>
        <v>5.8994713406600736E-2</v>
      </c>
    </row>
    <row r="100" spans="1:9" x14ac:dyDescent="0.15">
      <c r="A100" s="15" t="s">
        <v>9</v>
      </c>
      <c r="B100" s="24">
        <v>643.29</v>
      </c>
      <c r="C100" s="24">
        <v>52.759999999999962</v>
      </c>
      <c r="D100" s="24">
        <v>81.25</v>
      </c>
      <c r="E100" s="25">
        <v>198.57999999999998</v>
      </c>
      <c r="F100" s="26">
        <f t="shared" si="36"/>
        <v>975.87999999999988</v>
      </c>
      <c r="G100" s="13">
        <f t="shared" si="37"/>
        <v>23.694459282280388</v>
      </c>
      <c r="H100" s="25">
        <v>3329.48</v>
      </c>
      <c r="I100" s="14">
        <f t="shared" si="38"/>
        <v>23.135655876679508</v>
      </c>
    </row>
    <row r="101" spans="1:9" x14ac:dyDescent="0.15">
      <c r="A101" s="15" t="s">
        <v>23</v>
      </c>
      <c r="B101" s="24">
        <v>0</v>
      </c>
      <c r="C101" s="24">
        <v>0</v>
      </c>
      <c r="D101" s="24">
        <v>0</v>
      </c>
      <c r="E101" s="25">
        <v>0</v>
      </c>
      <c r="F101" s="26">
        <f t="shared" si="36"/>
        <v>0</v>
      </c>
      <c r="G101" s="13">
        <f t="shared" si="37"/>
        <v>0</v>
      </c>
      <c r="H101" s="25">
        <v>0</v>
      </c>
      <c r="I101" s="14">
        <f t="shared" si="38"/>
        <v>0</v>
      </c>
    </row>
    <row r="102" spans="1:9" x14ac:dyDescent="0.15">
      <c r="A102" s="15" t="s">
        <v>24</v>
      </c>
      <c r="B102" s="24">
        <v>57.369999999999976</v>
      </c>
      <c r="C102" s="24">
        <v>127.08999999999999</v>
      </c>
      <c r="D102" s="24">
        <v>2.9999999999999991</v>
      </c>
      <c r="E102" s="25">
        <v>-0.47999999999999954</v>
      </c>
      <c r="F102" s="26">
        <f t="shared" si="36"/>
        <v>186.98</v>
      </c>
      <c r="G102" s="13">
        <f t="shared" si="37"/>
        <v>4.5398921963774104</v>
      </c>
      <c r="H102" s="25">
        <v>11.97</v>
      </c>
      <c r="I102" s="14">
        <f t="shared" si="38"/>
        <v>8.3176292046762176E-2</v>
      </c>
    </row>
    <row r="103" spans="1:9" x14ac:dyDescent="0.15">
      <c r="A103" s="15" t="s">
        <v>10</v>
      </c>
      <c r="B103" s="24">
        <v>1.94</v>
      </c>
      <c r="C103" s="24">
        <v>65</v>
      </c>
      <c r="D103" s="24">
        <v>24.090000000000003</v>
      </c>
      <c r="E103" s="25">
        <v>32.020000000000003</v>
      </c>
      <c r="F103" s="26">
        <f t="shared" si="36"/>
        <v>123.05000000000001</v>
      </c>
      <c r="G103" s="13">
        <f t="shared" si="37"/>
        <v>2.9876657116495906</v>
      </c>
      <c r="H103" s="25">
        <v>216.22</v>
      </c>
      <c r="I103" s="14">
        <f t="shared" si="38"/>
        <v>1.5024542912573864</v>
      </c>
    </row>
    <row r="104" spans="1:9" x14ac:dyDescent="0.15">
      <c r="A104" s="15" t="s">
        <v>11</v>
      </c>
      <c r="B104" s="24">
        <v>6.0999999999999375</v>
      </c>
      <c r="C104" s="24">
        <v>1813.09</v>
      </c>
      <c r="D104" s="24">
        <v>67.849999999999994</v>
      </c>
      <c r="E104" s="25">
        <v>44.719999999999978</v>
      </c>
      <c r="F104" s="26">
        <f t="shared" si="36"/>
        <v>1931.7599999999998</v>
      </c>
      <c r="G104" s="13">
        <f t="shared" si="37"/>
        <v>46.903316661001313</v>
      </c>
      <c r="H104" s="25">
        <v>8104.3300000000008</v>
      </c>
      <c r="I104" s="14">
        <f t="shared" si="38"/>
        <v>56.314796902534347</v>
      </c>
    </row>
    <row r="105" spans="1:9" x14ac:dyDescent="0.15">
      <c r="A105" s="16" t="s">
        <v>12</v>
      </c>
      <c r="B105" s="27">
        <v>-249.19000000000003</v>
      </c>
      <c r="C105" s="27">
        <v>1028.96</v>
      </c>
      <c r="D105" s="27">
        <v>101.5</v>
      </c>
      <c r="E105" s="27">
        <v>-9.5300000000000011</v>
      </c>
      <c r="F105" s="28">
        <f t="shared" si="36"/>
        <v>871.74</v>
      </c>
      <c r="G105" s="13">
        <f t="shared" si="37"/>
        <v>21.16593017044627</v>
      </c>
      <c r="H105" s="31">
        <v>2465.5700000000002</v>
      </c>
      <c r="I105" s="17">
        <f t="shared" si="38"/>
        <v>17.132578979259431</v>
      </c>
    </row>
    <row r="106" spans="1:9" x14ac:dyDescent="0.15">
      <c r="A106" s="18" t="s">
        <v>13</v>
      </c>
      <c r="B106" s="20">
        <v>471.91999999999985</v>
      </c>
      <c r="C106" s="20">
        <v>3120.7799999999997</v>
      </c>
      <c r="D106" s="20">
        <v>269.98</v>
      </c>
      <c r="E106" s="20">
        <v>255.92</v>
      </c>
      <c r="F106" s="20">
        <f t="shared" si="36"/>
        <v>4118.5999999999995</v>
      </c>
      <c r="G106" s="19">
        <f t="shared" ref="G106" si="39">SUM(G97:G105)</f>
        <v>100</v>
      </c>
      <c r="H106" s="20">
        <v>14391.12</v>
      </c>
      <c r="I106" s="20">
        <f>SUM(I97:I105)</f>
        <v>100.00000000000001</v>
      </c>
    </row>
  </sheetData>
  <phoneticPr fontId="0" type="noConversion"/>
  <pageMargins left="0.75" right="0.75" top="0.39" bottom="0.53" header="0.3" footer="0.28000000000000003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2016</vt:lpstr>
      <vt:lpstr>'2016'!Utskriftsområde</vt:lpstr>
      <vt:lpstr>'2016'!Utskriftsrubriker</vt:lpstr>
    </vt:vector>
  </TitlesOfParts>
  <Company>Fondbolagens Förening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Strand</dc:creator>
  <cp:lastModifiedBy>Fredrik Pettersson</cp:lastModifiedBy>
  <cp:lastPrinted>2016-10-28T12:47:48Z</cp:lastPrinted>
  <dcterms:created xsi:type="dcterms:W3CDTF">2001-01-11T13:23:45Z</dcterms:created>
  <dcterms:modified xsi:type="dcterms:W3CDTF">2017-01-31T15:01:28Z</dcterms:modified>
</cp:coreProperties>
</file>