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ALLA\Hemsida\Statistik\Fondsparandet efter kategori\"/>
    </mc:Choice>
  </mc:AlternateContent>
  <bookViews>
    <workbookView xWindow="0" yWindow="0" windowWidth="25200" windowHeight="11385"/>
  </bookViews>
  <sheets>
    <sheet name="2017" sheetId="2" r:id="rId1"/>
  </sheets>
  <definedNames>
    <definedName name="_xlnm.Print_Area" localSheetId="0">'2017'!$A$1:$I$106</definedName>
    <definedName name="_xlnm.Print_Titles" localSheetId="0">'2017'!$1:$8</definedName>
  </definedNames>
  <calcPr calcId="152511"/>
</workbook>
</file>

<file path=xl/calcChain.xml><?xml version="1.0" encoding="utf-8"?>
<calcChain xmlns="http://schemas.openxmlformats.org/spreadsheetml/2006/main">
  <c r="F106" i="2" l="1"/>
  <c r="F105" i="2"/>
  <c r="F104" i="2"/>
  <c r="F103" i="2"/>
  <c r="F102" i="2"/>
  <c r="F101" i="2"/>
  <c r="F100" i="2"/>
  <c r="F99" i="2"/>
  <c r="F98" i="2"/>
  <c r="F97" i="2"/>
  <c r="F92" i="2"/>
  <c r="F91" i="2"/>
  <c r="F90" i="2"/>
  <c r="F89" i="2"/>
  <c r="F88" i="2"/>
  <c r="F87" i="2"/>
  <c r="F86" i="2"/>
  <c r="F85" i="2"/>
  <c r="F84" i="2"/>
  <c r="F83" i="2"/>
  <c r="F78" i="2"/>
  <c r="F77" i="2"/>
  <c r="F76" i="2"/>
  <c r="F75" i="2"/>
  <c r="F74" i="2"/>
  <c r="F73" i="2"/>
  <c r="F72" i="2"/>
  <c r="F71" i="2"/>
  <c r="F70" i="2"/>
  <c r="F69" i="2"/>
  <c r="F64" i="2"/>
  <c r="F63" i="2"/>
  <c r="F62" i="2"/>
  <c r="F61" i="2"/>
  <c r="F60" i="2"/>
  <c r="F59" i="2"/>
  <c r="F58" i="2"/>
  <c r="F57" i="2"/>
  <c r="F56" i="2"/>
  <c r="F55" i="2"/>
  <c r="F50" i="2"/>
  <c r="F49" i="2"/>
  <c r="F48" i="2"/>
  <c r="F47" i="2"/>
  <c r="F46" i="2"/>
  <c r="F45" i="2"/>
  <c r="F44" i="2"/>
  <c r="F43" i="2"/>
  <c r="F42" i="2"/>
  <c r="F41" i="2"/>
  <c r="F36" i="2"/>
  <c r="F35" i="2"/>
  <c r="F34" i="2"/>
  <c r="F33" i="2"/>
  <c r="F32" i="2"/>
  <c r="F31" i="2"/>
  <c r="F30" i="2"/>
  <c r="F29" i="2"/>
  <c r="F28" i="2"/>
  <c r="F27" i="2"/>
  <c r="E13" i="2"/>
  <c r="E14" i="2"/>
  <c r="E15" i="2"/>
  <c r="E16" i="2"/>
  <c r="E17" i="2"/>
  <c r="E18" i="2"/>
  <c r="E19" i="2"/>
  <c r="E20" i="2"/>
  <c r="D12" i="2" l="1"/>
  <c r="E12" i="2"/>
  <c r="E21" i="2" s="1"/>
  <c r="D13" i="2"/>
  <c r="D14" i="2"/>
  <c r="D15" i="2"/>
  <c r="D16" i="2"/>
  <c r="D17" i="2"/>
  <c r="D18" i="2"/>
  <c r="D19" i="2"/>
  <c r="D20" i="2"/>
  <c r="D21" i="2" l="1"/>
  <c r="H20" i="2"/>
  <c r="H19" i="2"/>
  <c r="H18" i="2"/>
  <c r="H17" i="2"/>
  <c r="H16" i="2"/>
  <c r="H15" i="2"/>
  <c r="H14" i="2"/>
  <c r="H13" i="2"/>
  <c r="H12" i="2"/>
  <c r="H21" i="2" l="1"/>
  <c r="G105" i="2" l="1"/>
  <c r="G104" i="2"/>
  <c r="G103" i="2"/>
  <c r="G102" i="2"/>
  <c r="G101" i="2"/>
  <c r="G100" i="2"/>
  <c r="G99" i="2"/>
  <c r="G98" i="2"/>
  <c r="G97" i="2"/>
  <c r="G91" i="2"/>
  <c r="G90" i="2"/>
  <c r="G89" i="2"/>
  <c r="G88" i="2"/>
  <c r="G87" i="2"/>
  <c r="G86" i="2"/>
  <c r="G85" i="2"/>
  <c r="G84" i="2"/>
  <c r="G83" i="2"/>
  <c r="G77" i="2"/>
  <c r="G76" i="2"/>
  <c r="G75" i="2"/>
  <c r="G74" i="2"/>
  <c r="G73" i="2"/>
  <c r="G72" i="2"/>
  <c r="G71" i="2"/>
  <c r="G70" i="2"/>
  <c r="G69" i="2"/>
  <c r="G63" i="2"/>
  <c r="G62" i="2"/>
  <c r="G61" i="2"/>
  <c r="G60" i="2"/>
  <c r="G59" i="2"/>
  <c r="G58" i="2"/>
  <c r="G57" i="2"/>
  <c r="G56" i="2"/>
  <c r="G55" i="2"/>
  <c r="G49" i="2"/>
  <c r="G48" i="2"/>
  <c r="G47" i="2"/>
  <c r="G46" i="2"/>
  <c r="G45" i="2"/>
  <c r="G44" i="2"/>
  <c r="G43" i="2"/>
  <c r="G42" i="2"/>
  <c r="G41" i="2"/>
  <c r="G35" i="2"/>
  <c r="G34" i="2"/>
  <c r="G33" i="2"/>
  <c r="G32" i="2"/>
  <c r="G31" i="2"/>
  <c r="G30" i="2"/>
  <c r="G29" i="2"/>
  <c r="G28" i="2"/>
  <c r="G27" i="2"/>
  <c r="G92" i="2" l="1"/>
  <c r="G106" i="2"/>
  <c r="G78" i="2"/>
  <c r="G64" i="2"/>
  <c r="G50" i="2"/>
  <c r="G36" i="2"/>
  <c r="I98" i="2"/>
  <c r="I99" i="2"/>
  <c r="I100" i="2"/>
  <c r="I101" i="2"/>
  <c r="I102" i="2"/>
  <c r="I103" i="2"/>
  <c r="I104" i="2"/>
  <c r="I105" i="2"/>
  <c r="I97" i="2"/>
  <c r="I84" i="2"/>
  <c r="I85" i="2"/>
  <c r="I86" i="2"/>
  <c r="I87" i="2"/>
  <c r="I88" i="2"/>
  <c r="I89" i="2"/>
  <c r="I90" i="2"/>
  <c r="I91" i="2"/>
  <c r="I83" i="2"/>
  <c r="I70" i="2"/>
  <c r="I71" i="2"/>
  <c r="I72" i="2"/>
  <c r="I73" i="2"/>
  <c r="I74" i="2"/>
  <c r="I75" i="2"/>
  <c r="I76" i="2"/>
  <c r="I77" i="2"/>
  <c r="I69" i="2"/>
  <c r="I56" i="2"/>
  <c r="I57" i="2"/>
  <c r="I58" i="2"/>
  <c r="I59" i="2"/>
  <c r="I60" i="2"/>
  <c r="I61" i="2"/>
  <c r="I62" i="2"/>
  <c r="I63" i="2"/>
  <c r="I55" i="2"/>
  <c r="I42" i="2"/>
  <c r="I43" i="2"/>
  <c r="I44" i="2"/>
  <c r="I45" i="2"/>
  <c r="I46" i="2"/>
  <c r="I47" i="2"/>
  <c r="I48" i="2"/>
  <c r="I49" i="2"/>
  <c r="I41" i="2"/>
  <c r="I28" i="2"/>
  <c r="I29" i="2"/>
  <c r="I30" i="2"/>
  <c r="I31" i="2"/>
  <c r="I32" i="2"/>
  <c r="I33" i="2"/>
  <c r="I34" i="2"/>
  <c r="I35" i="2"/>
  <c r="I27" i="2"/>
  <c r="A13" i="2"/>
  <c r="A14" i="2"/>
  <c r="A15" i="2"/>
  <c r="A16" i="2"/>
  <c r="A17" i="2"/>
  <c r="A18" i="2"/>
  <c r="A19" i="2"/>
  <c r="A20" i="2"/>
  <c r="A12" i="2"/>
  <c r="C12" i="2"/>
  <c r="C13" i="2"/>
  <c r="C14" i="2"/>
  <c r="C15" i="2"/>
  <c r="C16" i="2"/>
  <c r="C17" i="2"/>
  <c r="C18" i="2"/>
  <c r="C19" i="2"/>
  <c r="C20" i="2"/>
  <c r="B13" i="2"/>
  <c r="F13" i="2" s="1"/>
  <c r="B14" i="2"/>
  <c r="F14" i="2" s="1"/>
  <c r="B15" i="2"/>
  <c r="F15" i="2" s="1"/>
  <c r="B16" i="2"/>
  <c r="F16" i="2" s="1"/>
  <c r="B17" i="2"/>
  <c r="F17" i="2" s="1"/>
  <c r="B18" i="2"/>
  <c r="F18" i="2" s="1"/>
  <c r="B19" i="2"/>
  <c r="F19" i="2" s="1"/>
  <c r="B20" i="2"/>
  <c r="F20" i="2" s="1"/>
  <c r="B12" i="2"/>
  <c r="F12" i="2" s="1"/>
  <c r="I78" i="2" l="1"/>
  <c r="I36" i="2"/>
  <c r="I92" i="2"/>
  <c r="I50" i="2"/>
  <c r="I106" i="2"/>
  <c r="I64" i="2"/>
  <c r="B21" i="2"/>
  <c r="C21" i="2"/>
  <c r="I17" i="2"/>
  <c r="F21" i="2" l="1"/>
  <c r="I20" i="2"/>
  <c r="I15" i="2"/>
  <c r="I18" i="2"/>
  <c r="I16" i="2"/>
  <c r="I13" i="2"/>
  <c r="I19" i="2"/>
  <c r="I14" i="2"/>
  <c r="I12" i="2"/>
  <c r="I21" i="2" l="1"/>
  <c r="G19" i="2"/>
  <c r="G16" i="2"/>
  <c r="G17" i="2"/>
  <c r="G15" i="2"/>
  <c r="G18" i="2"/>
  <c r="G12" i="2"/>
  <c r="G14" i="2"/>
  <c r="G20" i="2"/>
  <c r="G13" i="2"/>
  <c r="G21" i="2" l="1"/>
</calcChain>
</file>

<file path=xl/sharedStrings.xml><?xml version="1.0" encoding="utf-8"?>
<sst xmlns="http://schemas.openxmlformats.org/spreadsheetml/2006/main" count="147" uniqueCount="29">
  <si>
    <t>Alla fondtyper</t>
  </si>
  <si>
    <t>Kvartal 1</t>
  </si>
  <si>
    <t>Kvartal 2</t>
  </si>
  <si>
    <t>Nettosparande</t>
  </si>
  <si>
    <t>Fondförmögenhet</t>
  </si>
  <si>
    <t>fördelning %</t>
  </si>
  <si>
    <t>%</t>
  </si>
  <si>
    <t>IPS</t>
  </si>
  <si>
    <t>Fondförsäkring</t>
  </si>
  <si>
    <t>Hushållens ideella org.</t>
  </si>
  <si>
    <t>Svenska företag</t>
  </si>
  <si>
    <t>Övriga</t>
  </si>
  <si>
    <t>TOTALT</t>
  </si>
  <si>
    <t>Aktiefonder</t>
  </si>
  <si>
    <t>Blandfonder</t>
  </si>
  <si>
    <t>Övriga fonder</t>
  </si>
  <si>
    <t>Hedgefonder</t>
  </si>
  <si>
    <t xml:space="preserve"> </t>
  </si>
  <si>
    <t>Fondförm.</t>
  </si>
  <si>
    <t>Hushållens direktsparande</t>
  </si>
  <si>
    <t>ISK</t>
  </si>
  <si>
    <t>PPM</t>
  </si>
  <si>
    <t>Förvaltarregistrerat</t>
  </si>
  <si>
    <t>Långa räntefonder</t>
  </si>
  <si>
    <t>Korta räntefonder</t>
  </si>
  <si>
    <t>summa</t>
  </si>
  <si>
    <t>Nettosparande i fonder samt fondförmögenhet efter kategorier 2017 (MSEK)</t>
  </si>
  <si>
    <t>Kvartal 3</t>
  </si>
  <si>
    <t>Kvartal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</si>
</sst>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Verdana"/>
      <family val="2"/>
    </font>
    <font>
      <b/>
      <sz val="8"/>
      <name val="Times New Roman"/>
      <family val="1"/>
    </font>
    <font>
      <b/>
      <sz val="8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1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3" fillId="2" borderId="7" xfId="0" applyFont="1" applyFill="1" applyBorder="1"/>
    <xf numFmtId="1" fontId="3" fillId="0" borderId="8" xfId="0" applyNumberFormat="1" applyFont="1" applyBorder="1"/>
    <xf numFmtId="3" fontId="3" fillId="0" borderId="7" xfId="0" applyNumberFormat="1" applyFont="1" applyBorder="1"/>
    <xf numFmtId="0" fontId="3" fillId="2" borderId="9" xfId="0" applyFont="1" applyFill="1" applyBorder="1"/>
    <xf numFmtId="0" fontId="3" fillId="2" borderId="10" xfId="0" applyFont="1" applyFill="1" applyBorder="1"/>
    <xf numFmtId="3" fontId="3" fillId="0" borderId="10" xfId="0" applyNumberFormat="1" applyFont="1" applyBorder="1"/>
    <xf numFmtId="0" fontId="3" fillId="2" borderId="4" xfId="0" applyFont="1" applyFill="1" applyBorder="1"/>
    <xf numFmtId="1" fontId="3" fillId="0" borderId="11" xfId="0" applyNumberFormat="1" applyFont="1" applyFill="1" applyBorder="1"/>
    <xf numFmtId="3" fontId="3" fillId="0" borderId="4" xfId="0" applyNumberFormat="1" applyFont="1" applyFill="1" applyBorder="1"/>
    <xf numFmtId="0" fontId="1" fillId="0" borderId="12" xfId="0" applyFont="1" applyBorder="1"/>
    <xf numFmtId="0" fontId="1" fillId="0" borderId="13" xfId="0" applyFont="1" applyBorder="1"/>
    <xf numFmtId="0" fontId="1" fillId="0" borderId="0" xfId="0" applyFont="1" applyBorder="1"/>
    <xf numFmtId="3" fontId="1" fillId="0" borderId="7" xfId="0" applyNumberFormat="1" applyFont="1" applyBorder="1"/>
    <xf numFmtId="3" fontId="1" fillId="0" borderId="14" xfId="0" applyNumberFormat="1" applyFont="1" applyBorder="1"/>
    <xf numFmtId="3" fontId="3" fillId="0" borderId="14" xfId="0" applyNumberFormat="1" applyFont="1" applyBorder="1"/>
    <xf numFmtId="3" fontId="1" fillId="0" borderId="10" xfId="0" applyNumberFormat="1" applyFont="1" applyBorder="1"/>
    <xf numFmtId="3" fontId="3" fillId="0" borderId="5" xfId="0" applyNumberFormat="1" applyFont="1" applyBorder="1"/>
    <xf numFmtId="14" fontId="3" fillId="2" borderId="5" xfId="0" applyNumberFormat="1" applyFont="1" applyFill="1" applyBorder="1" applyAlignment="1">
      <alignment horizontal="right"/>
    </xf>
    <xf numFmtId="0" fontId="4" fillId="0" borderId="0" xfId="0" applyFont="1"/>
    <xf numFmtId="3" fontId="1" fillId="0" borderId="15" xfId="0" applyNumberFormat="1" applyFont="1" applyBorder="1"/>
    <xf numFmtId="3" fontId="1" fillId="0" borderId="5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1</xdr:row>
      <xdr:rowOff>57150</xdr:rowOff>
    </xdr:from>
    <xdr:to>
      <xdr:col>6</xdr:col>
      <xdr:colOff>57150</xdr:colOff>
      <xdr:row>5</xdr:row>
      <xdr:rowOff>38100</xdr:rowOff>
    </xdr:to>
    <xdr:pic>
      <xdr:nvPicPr>
        <xdr:cNvPr id="2099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190500"/>
          <a:ext cx="2333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abSelected="1" zoomScaleNormal="100" zoomScaleSheetLayoutView="100" workbookViewId="0">
      <selection activeCell="H27" sqref="H27:H106"/>
    </sheetView>
  </sheetViews>
  <sheetFormatPr defaultRowHeight="10.5" x14ac:dyDescent="0.15"/>
  <cols>
    <col min="1" max="1" width="30.42578125" style="1" customWidth="1"/>
    <col min="2" max="2" width="11.5703125" style="1" customWidth="1"/>
    <col min="3" max="5" width="11.42578125" style="1" customWidth="1"/>
    <col min="6" max="6" width="15.5703125" style="1" customWidth="1"/>
    <col min="7" max="7" width="14.5703125" style="1" customWidth="1"/>
    <col min="8" max="8" width="18.42578125" style="1" customWidth="1"/>
    <col min="9" max="9" width="12.85546875" style="1" customWidth="1"/>
    <col min="10" max="16384" width="9.140625" style="1"/>
  </cols>
  <sheetData>
    <row r="1" spans="1:9" ht="10.5" customHeight="1" x14ac:dyDescent="0.15"/>
    <row r="2" spans="1:9" ht="10.5" customHeight="1" x14ac:dyDescent="0.15"/>
    <row r="3" spans="1:9" ht="10.5" customHeight="1" x14ac:dyDescent="0.15">
      <c r="A3" s="2" t="s">
        <v>17</v>
      </c>
    </row>
    <row r="4" spans="1:9" ht="10.5" customHeight="1" x14ac:dyDescent="0.15">
      <c r="A4" s="2"/>
    </row>
    <row r="5" spans="1:9" ht="10.5" customHeight="1" x14ac:dyDescent="0.15">
      <c r="A5" s="2"/>
    </row>
    <row r="6" spans="1:9" ht="10.5" customHeight="1" x14ac:dyDescent="0.15">
      <c r="A6" s="2"/>
      <c r="B6" s="2"/>
    </row>
    <row r="7" spans="1:9" ht="12.75" x14ac:dyDescent="0.2">
      <c r="A7" s="30" t="s">
        <v>26</v>
      </c>
      <c r="B7" s="2"/>
    </row>
    <row r="8" spans="1:9" ht="10.5" customHeight="1" x14ac:dyDescent="0.15"/>
    <row r="9" spans="1:9" ht="12" customHeight="1" x14ac:dyDescent="0.15">
      <c r="A9" s="3" t="s">
        <v>0</v>
      </c>
    </row>
    <row r="10" spans="1:9" ht="12" customHeight="1" x14ac:dyDescent="0.15">
      <c r="A10" s="4"/>
      <c r="B10" s="5" t="s">
        <v>1</v>
      </c>
      <c r="C10" s="5" t="s">
        <v>2</v>
      </c>
      <c r="D10" s="5" t="s">
        <v>27</v>
      </c>
      <c r="E10" s="5" t="s">
        <v>28</v>
      </c>
      <c r="F10" s="6" t="s">
        <v>3</v>
      </c>
      <c r="G10" s="7" t="s">
        <v>3</v>
      </c>
      <c r="H10" s="6" t="s">
        <v>4</v>
      </c>
      <c r="I10" s="5" t="s">
        <v>18</v>
      </c>
    </row>
    <row r="11" spans="1:9" ht="12" customHeight="1" x14ac:dyDescent="0.15">
      <c r="A11" s="8"/>
      <c r="B11" s="9"/>
      <c r="C11" s="9"/>
      <c r="D11" s="10"/>
      <c r="E11" s="10"/>
      <c r="F11" s="10" t="s">
        <v>25</v>
      </c>
      <c r="G11" s="11" t="s">
        <v>5</v>
      </c>
      <c r="H11" s="29">
        <v>43100</v>
      </c>
      <c r="I11" s="9" t="s">
        <v>6</v>
      </c>
    </row>
    <row r="12" spans="1:9" ht="12" customHeight="1" x14ac:dyDescent="0.15">
      <c r="A12" s="12" t="str">
        <f>+A27</f>
        <v>Hushållens direktsparande</v>
      </c>
      <c r="B12" s="24">
        <f>+B27+B41+B55+B69+B83+B97</f>
        <v>-5343.1300000000019</v>
      </c>
      <c r="C12" s="24">
        <f t="shared" ref="C12:E12" si="0">+C27+C41+C55+C69+C83+C97</f>
        <v>-7545.5600000000022</v>
      </c>
      <c r="D12" s="24">
        <f t="shared" si="0"/>
        <v>-6873.7599999999966</v>
      </c>
      <c r="E12" s="24">
        <f t="shared" si="0"/>
        <v>-4214.8999999999996</v>
      </c>
      <c r="F12" s="26">
        <f>SUM(B12:E12)</f>
        <v>-23977.35</v>
      </c>
      <c r="G12" s="13">
        <f>F12/$F$21*100</f>
        <v>-20.15965215964173</v>
      </c>
      <c r="H12" s="24">
        <f>+H27+H41+H55+H69+H83+H97</f>
        <v>477968.43</v>
      </c>
      <c r="I12" s="14">
        <f>H12/$H$21*100</f>
        <v>12.105394059945656</v>
      </c>
    </row>
    <row r="13" spans="1:9" ht="12" customHeight="1" x14ac:dyDescent="0.15">
      <c r="A13" s="12" t="str">
        <f t="shared" ref="A13:A20" si="1">+A28</f>
        <v>ISK</v>
      </c>
      <c r="B13" s="24">
        <f t="shared" ref="B13:C20" si="2">+B28+B42+B56+B70+B84+B98</f>
        <v>13377.46</v>
      </c>
      <c r="C13" s="24">
        <f t="shared" si="2"/>
        <v>11663.990000000002</v>
      </c>
      <c r="D13" s="24">
        <f t="shared" ref="D13:E13" si="3">+D28+D42+D56+D70+D84+D98</f>
        <v>4467.24</v>
      </c>
      <c r="E13" s="24">
        <f t="shared" si="3"/>
        <v>9018.4700000000012</v>
      </c>
      <c r="F13" s="26">
        <f t="shared" ref="F13:F20" si="4">SUM(B13:E13)</f>
        <v>38527.160000000003</v>
      </c>
      <c r="G13" s="13">
        <f>F13/$F$21*100</f>
        <v>32.392826742691028</v>
      </c>
      <c r="H13" s="24">
        <f t="shared" ref="H13" si="5">+H28+H42+H56+H70+H84+H98</f>
        <v>305523.63</v>
      </c>
      <c r="I13" s="14">
        <f>H13/$H$21*100</f>
        <v>7.7379251507783371</v>
      </c>
    </row>
    <row r="14" spans="1:9" ht="12" customHeight="1" x14ac:dyDescent="0.15">
      <c r="A14" s="12" t="str">
        <f t="shared" si="1"/>
        <v>IPS</v>
      </c>
      <c r="B14" s="24">
        <f t="shared" si="2"/>
        <v>-1080.4099999999999</v>
      </c>
      <c r="C14" s="24">
        <f t="shared" si="2"/>
        <v>-1011.5999999999999</v>
      </c>
      <c r="D14" s="24">
        <f t="shared" ref="D14:E14" si="6">+D29+D43+D57+D71+D85+D99</f>
        <v>-1002.35</v>
      </c>
      <c r="E14" s="24">
        <f t="shared" si="6"/>
        <v>-1177.4100000000001</v>
      </c>
      <c r="F14" s="26">
        <f t="shared" si="4"/>
        <v>-4271.7699999999995</v>
      </c>
      <c r="G14" s="13">
        <f>F14/$F$21*100</f>
        <v>-3.5916144739094507</v>
      </c>
      <c r="H14" s="24">
        <f t="shared" ref="H14" si="7">+H29+H43+H57+H71+H85+H99</f>
        <v>105243.51000000001</v>
      </c>
      <c r="I14" s="14">
        <f>H14/$H$21*100</f>
        <v>2.6654776358384829</v>
      </c>
    </row>
    <row r="15" spans="1:9" ht="12" customHeight="1" x14ac:dyDescent="0.15">
      <c r="A15" s="12" t="str">
        <f t="shared" si="1"/>
        <v>Fondförsäkring</v>
      </c>
      <c r="B15" s="24">
        <f t="shared" si="2"/>
        <v>7722.7499999999955</v>
      </c>
      <c r="C15" s="24">
        <f t="shared" si="2"/>
        <v>10887.710000000001</v>
      </c>
      <c r="D15" s="24">
        <f t="shared" ref="D15:E15" si="8">+D30+D44+D58+D72+D86+D100</f>
        <v>4141.8</v>
      </c>
      <c r="E15" s="24">
        <f t="shared" si="8"/>
        <v>5347.4499999999989</v>
      </c>
      <c r="F15" s="26">
        <f t="shared" si="4"/>
        <v>28099.709999999992</v>
      </c>
      <c r="G15" s="13">
        <f>F15/$F$21*100</f>
        <v>23.625645844382561</v>
      </c>
      <c r="H15" s="24">
        <f t="shared" ref="H15" si="9">+H30+H44+H58+H72+H86+H100</f>
        <v>952584.81999999983</v>
      </c>
      <c r="I15" s="14">
        <f>H15/$H$21*100</f>
        <v>24.12589179084987</v>
      </c>
    </row>
    <row r="16" spans="1:9" ht="12" customHeight="1" x14ac:dyDescent="0.15">
      <c r="A16" s="12" t="str">
        <f t="shared" si="1"/>
        <v>PPM</v>
      </c>
      <c r="B16" s="24">
        <f t="shared" si="2"/>
        <v>-1229.0499999999995</v>
      </c>
      <c r="C16" s="24">
        <f t="shared" si="2"/>
        <v>6106.1699999999992</v>
      </c>
      <c r="D16" s="24">
        <f t="shared" ref="D16:E16" si="10">+D31+D45+D59+D73+D87+D101</f>
        <v>421.64000000000004</v>
      </c>
      <c r="E16" s="24">
        <f t="shared" si="10"/>
        <v>34183.589999999997</v>
      </c>
      <c r="F16" s="26">
        <f t="shared" si="4"/>
        <v>39482.35</v>
      </c>
      <c r="G16" s="13">
        <f t="shared" ref="G16:G17" si="11">F16/$F$21*100</f>
        <v>33.195930427892606</v>
      </c>
      <c r="H16" s="24">
        <f t="shared" ref="H16" si="12">+H31+H45+H59+H73+H87+H101</f>
        <v>1109201.1499999999</v>
      </c>
      <c r="I16" s="14">
        <f t="shared" ref="I16:I17" si="13">H16/$H$21*100</f>
        <v>28.092476761477513</v>
      </c>
    </row>
    <row r="17" spans="1:9" ht="12" customHeight="1" x14ac:dyDescent="0.15">
      <c r="A17" s="12" t="str">
        <f t="shared" si="1"/>
        <v>Förvaltarregistrerat</v>
      </c>
      <c r="B17" s="24">
        <f t="shared" si="2"/>
        <v>9261.5799999999981</v>
      </c>
      <c r="C17" s="24">
        <f t="shared" si="2"/>
        <v>7344.6299999999992</v>
      </c>
      <c r="D17" s="24">
        <f t="shared" ref="D17:E17" si="14">+D32+D46+D60+D74+D88+D102</f>
        <v>2123.1899999999991</v>
      </c>
      <c r="E17" s="24">
        <f t="shared" si="14"/>
        <v>1957.5899999999979</v>
      </c>
      <c r="F17" s="26">
        <f t="shared" si="4"/>
        <v>20686.989999999994</v>
      </c>
      <c r="G17" s="13">
        <f t="shared" si="11"/>
        <v>17.393186596099518</v>
      </c>
      <c r="H17" s="24">
        <f t="shared" ref="H17" si="15">+H32+H46+H60+H74+H88+H102</f>
        <v>368351.75999999995</v>
      </c>
      <c r="I17" s="14">
        <f t="shared" si="13"/>
        <v>9.3291584288831118</v>
      </c>
    </row>
    <row r="18" spans="1:9" ht="12" customHeight="1" x14ac:dyDescent="0.15">
      <c r="A18" s="12" t="str">
        <f t="shared" si="1"/>
        <v>Hushållens ideella org.</v>
      </c>
      <c r="B18" s="24">
        <f t="shared" si="2"/>
        <v>241.03999999999976</v>
      </c>
      <c r="C18" s="24">
        <f t="shared" si="2"/>
        <v>1469.16</v>
      </c>
      <c r="D18" s="24">
        <f t="shared" ref="D18:E18" si="16">+D33+D47+D61+D75+D89+D103</f>
        <v>436.48000000000008</v>
      </c>
      <c r="E18" s="24">
        <f t="shared" si="16"/>
        <v>861.88000000000056</v>
      </c>
      <c r="F18" s="26">
        <f t="shared" si="4"/>
        <v>3008.5600000000004</v>
      </c>
      <c r="G18" s="13">
        <f>F18/$F$21*100</f>
        <v>2.5295340436458464</v>
      </c>
      <c r="H18" s="24">
        <f t="shared" ref="H18" si="17">+H33+H47+H61+H75+H89+H103</f>
        <v>96543.69</v>
      </c>
      <c r="I18" s="14">
        <f>H18/$H$21*100</f>
        <v>2.4451393399585721</v>
      </c>
    </row>
    <row r="19" spans="1:9" ht="12" customHeight="1" x14ac:dyDescent="0.15">
      <c r="A19" s="12" t="str">
        <f t="shared" si="1"/>
        <v>Svenska företag</v>
      </c>
      <c r="B19" s="24">
        <f t="shared" si="2"/>
        <v>6801.7100000000055</v>
      </c>
      <c r="C19" s="24">
        <f t="shared" si="2"/>
        <v>906.93000000000256</v>
      </c>
      <c r="D19" s="24">
        <f t="shared" ref="D19:E19" si="18">+D34+D48+D62+D76+D90+D104</f>
        <v>5687.33</v>
      </c>
      <c r="E19" s="24">
        <f t="shared" si="18"/>
        <v>1954.3600000000176</v>
      </c>
      <c r="F19" s="26">
        <f t="shared" si="4"/>
        <v>15350.330000000025</v>
      </c>
      <c r="G19" s="13">
        <f>F19/$F$21*100</f>
        <v>12.90623498158528</v>
      </c>
      <c r="H19" s="24">
        <f t="shared" ref="H19" si="19">+H34+H48+H62+H76+H90+H104</f>
        <v>423544.7300000001</v>
      </c>
      <c r="I19" s="14">
        <f>H19/$H$21*100</f>
        <v>10.727017804634688</v>
      </c>
    </row>
    <row r="20" spans="1:9" ht="12" customHeight="1" x14ac:dyDescent="0.15">
      <c r="A20" s="16" t="str">
        <f t="shared" si="1"/>
        <v>Övriga</v>
      </c>
      <c r="B20" s="27">
        <f t="shared" si="2"/>
        <v>-799.03000000000054</v>
      </c>
      <c r="C20" s="27">
        <f t="shared" si="2"/>
        <v>2276.7099999999996</v>
      </c>
      <c r="D20" s="27">
        <f t="shared" ref="D20:E20" si="20">+D35+D49+D63+D77+D91+D105</f>
        <v>1126.0300000000004</v>
      </c>
      <c r="E20" s="24">
        <f t="shared" si="20"/>
        <v>-572.36999999999546</v>
      </c>
      <c r="F20" s="28">
        <f t="shared" si="4"/>
        <v>2031.3400000000038</v>
      </c>
      <c r="G20" s="13">
        <f>F20/$F$21*100</f>
        <v>1.7079079972543554</v>
      </c>
      <c r="H20" s="27">
        <f t="shared" ref="H20" si="21">+H35+H49+H63+H77+H91+H105</f>
        <v>109430.44000000012</v>
      </c>
      <c r="I20" s="17">
        <f>H20/$H$21*100</f>
        <v>2.7715190276337731</v>
      </c>
    </row>
    <row r="21" spans="1:9" ht="12" customHeight="1" x14ac:dyDescent="0.15">
      <c r="A21" s="18" t="s">
        <v>12</v>
      </c>
      <c r="B21" s="20">
        <f>SUM(B12:B20)</f>
        <v>28952.92</v>
      </c>
      <c r="C21" s="20">
        <f t="shared" ref="C21:D21" si="22">SUM(C12:C20)</f>
        <v>32098.14</v>
      </c>
      <c r="D21" s="20">
        <f t="shared" si="22"/>
        <v>10527.600000000004</v>
      </c>
      <c r="E21" s="20">
        <f>SUM(E12:E20)</f>
        <v>47358.660000000011</v>
      </c>
      <c r="F21" s="20">
        <f>SUM(B21:E21)</f>
        <v>118937.32</v>
      </c>
      <c r="G21" s="19">
        <f t="shared" ref="G21" si="23">SUM(G12:G20)</f>
        <v>100.00000000000003</v>
      </c>
      <c r="H21" s="20">
        <f>SUM(H12:H20)</f>
        <v>3948392.1599999997</v>
      </c>
      <c r="I21" s="20">
        <f>SUM(I12:I20)</f>
        <v>100.00000000000001</v>
      </c>
    </row>
    <row r="22" spans="1:9" ht="12" customHeight="1" thickBot="1" x14ac:dyDescent="0.2">
      <c r="A22" s="21"/>
      <c r="B22" s="21"/>
      <c r="C22" s="21"/>
      <c r="D22" s="21"/>
      <c r="E22" s="21"/>
      <c r="F22" s="21"/>
      <c r="G22" s="21"/>
      <c r="H22" s="21"/>
      <c r="I22" s="22"/>
    </row>
    <row r="23" spans="1:9" ht="10.5" customHeight="1" x14ac:dyDescent="0.15">
      <c r="A23" s="23"/>
      <c r="B23" s="23"/>
      <c r="C23" s="23"/>
      <c r="D23" s="23"/>
      <c r="E23" s="23"/>
      <c r="F23" s="23"/>
      <c r="G23" s="23"/>
      <c r="H23" s="23"/>
    </row>
    <row r="24" spans="1:9" ht="12" customHeight="1" x14ac:dyDescent="0.15">
      <c r="A24" s="3" t="s">
        <v>13</v>
      </c>
    </row>
    <row r="25" spans="1:9" ht="12" customHeight="1" x14ac:dyDescent="0.15">
      <c r="A25" s="4"/>
      <c r="B25" s="5" t="s">
        <v>1</v>
      </c>
      <c r="C25" s="5" t="s">
        <v>2</v>
      </c>
      <c r="D25" s="5" t="s">
        <v>27</v>
      </c>
      <c r="E25" s="5" t="s">
        <v>28</v>
      </c>
      <c r="F25" s="6" t="s">
        <v>3</v>
      </c>
      <c r="G25" s="7" t="s">
        <v>3</v>
      </c>
      <c r="H25" s="6" t="s">
        <v>4</v>
      </c>
      <c r="I25" s="5" t="s">
        <v>18</v>
      </c>
    </row>
    <row r="26" spans="1:9" ht="12" customHeight="1" x14ac:dyDescent="0.15">
      <c r="A26" s="8"/>
      <c r="B26" s="9"/>
      <c r="C26" s="9"/>
      <c r="D26" s="10"/>
      <c r="E26" s="10"/>
      <c r="F26" s="10" t="s">
        <v>25</v>
      </c>
      <c r="G26" s="11" t="s">
        <v>5</v>
      </c>
      <c r="H26" s="29">
        <v>43100</v>
      </c>
      <c r="I26" s="9" t="s">
        <v>6</v>
      </c>
    </row>
    <row r="27" spans="1:9" ht="12" customHeight="1" x14ac:dyDescent="0.15">
      <c r="A27" s="12" t="s">
        <v>19</v>
      </c>
      <c r="B27" s="24">
        <v>-2218.9800000000014</v>
      </c>
      <c r="C27" s="24">
        <v>-4747.1400000000031</v>
      </c>
      <c r="D27" s="25">
        <v>-4917.2899999999991</v>
      </c>
      <c r="E27" s="25">
        <v>-2531.9800000000014</v>
      </c>
      <c r="F27" s="26">
        <f>SUM(B27:E27)</f>
        <v>-14415.390000000005</v>
      </c>
      <c r="G27" s="13">
        <f>F27/$F$36*100</f>
        <v>-23.323447091184526</v>
      </c>
      <c r="H27" s="25">
        <v>281044.60000000003</v>
      </c>
      <c r="I27" s="14">
        <f>H27/$H$36*100</f>
        <v>12.148560789775974</v>
      </c>
    </row>
    <row r="28" spans="1:9" ht="12" customHeight="1" x14ac:dyDescent="0.15">
      <c r="A28" s="15" t="s">
        <v>20</v>
      </c>
      <c r="B28" s="24">
        <v>7500.9400000000005</v>
      </c>
      <c r="C28" s="24">
        <v>4966.5800000000017</v>
      </c>
      <c r="D28" s="25">
        <v>1080.3500000000004</v>
      </c>
      <c r="E28" s="25">
        <v>3584.8700000000008</v>
      </c>
      <c r="F28" s="26">
        <f t="shared" ref="F28:F35" si="24">SUM(B28:E28)</f>
        <v>17132.740000000005</v>
      </c>
      <c r="G28" s="13">
        <f t="shared" ref="G28:G35" si="25">F28/$F$36*100</f>
        <v>27.719996123380692</v>
      </c>
      <c r="H28" s="25">
        <v>113391.23</v>
      </c>
      <c r="I28" s="14">
        <f t="shared" ref="I28:I35" si="26">H28/$H$36*100</f>
        <v>4.9015005116001831</v>
      </c>
    </row>
    <row r="29" spans="1:9" ht="12" customHeight="1" x14ac:dyDescent="0.15">
      <c r="A29" s="15" t="s">
        <v>7</v>
      </c>
      <c r="B29" s="24">
        <v>-622.08999999999992</v>
      </c>
      <c r="C29" s="24">
        <v>-683.35</v>
      </c>
      <c r="D29" s="25">
        <v>-666.48</v>
      </c>
      <c r="E29" s="25">
        <v>-747.37</v>
      </c>
      <c r="F29" s="26">
        <f t="shared" si="24"/>
        <v>-2719.29</v>
      </c>
      <c r="G29" s="13">
        <f t="shared" si="25"/>
        <v>-4.399687864191475</v>
      </c>
      <c r="H29" s="25">
        <v>57591.75</v>
      </c>
      <c r="I29" s="14">
        <f t="shared" si="26"/>
        <v>2.4894869919741578</v>
      </c>
    </row>
    <row r="30" spans="1:9" ht="10.5" customHeight="1" x14ac:dyDescent="0.15">
      <c r="A30" s="15" t="s">
        <v>8</v>
      </c>
      <c r="B30" s="24">
        <v>8558.3699999999953</v>
      </c>
      <c r="C30" s="24">
        <v>2593.2200000000012</v>
      </c>
      <c r="D30" s="25">
        <v>1247.75</v>
      </c>
      <c r="E30" s="25">
        <v>6297.2900000000009</v>
      </c>
      <c r="F30" s="26">
        <f t="shared" si="24"/>
        <v>18696.629999999997</v>
      </c>
      <c r="G30" s="13">
        <f t="shared" si="25"/>
        <v>30.250299200261189</v>
      </c>
      <c r="H30" s="25">
        <v>493026.1</v>
      </c>
      <c r="I30" s="14">
        <f t="shared" si="26"/>
        <v>21.311768832406557</v>
      </c>
    </row>
    <row r="31" spans="1:9" ht="12" customHeight="1" x14ac:dyDescent="0.15">
      <c r="A31" s="15" t="s">
        <v>21</v>
      </c>
      <c r="B31" s="24">
        <v>3401.59</v>
      </c>
      <c r="C31" s="24">
        <v>4943.66</v>
      </c>
      <c r="D31" s="25">
        <v>1403.96</v>
      </c>
      <c r="E31" s="25">
        <v>20804.48</v>
      </c>
      <c r="F31" s="26">
        <f t="shared" si="24"/>
        <v>30553.69</v>
      </c>
      <c r="G31" s="13">
        <f t="shared" si="25"/>
        <v>49.434484405586907</v>
      </c>
      <c r="H31" s="25">
        <v>820789.82</v>
      </c>
      <c r="I31" s="14">
        <f t="shared" si="26"/>
        <v>35.479831400067027</v>
      </c>
    </row>
    <row r="32" spans="1:9" ht="12" customHeight="1" x14ac:dyDescent="0.15">
      <c r="A32" s="15" t="s">
        <v>22</v>
      </c>
      <c r="B32" s="24">
        <v>7064.82</v>
      </c>
      <c r="C32" s="24">
        <v>5031.84</v>
      </c>
      <c r="D32" s="25">
        <v>-160.26000000000022</v>
      </c>
      <c r="E32" s="25">
        <v>-1233.9200000000019</v>
      </c>
      <c r="F32" s="26">
        <f t="shared" si="24"/>
        <v>10702.479999999998</v>
      </c>
      <c r="G32" s="13">
        <f t="shared" si="25"/>
        <v>17.316127140816892</v>
      </c>
      <c r="H32" s="25">
        <v>202392.08</v>
      </c>
      <c r="I32" s="14">
        <f t="shared" si="26"/>
        <v>8.7486914434548879</v>
      </c>
    </row>
    <row r="33" spans="1:9" ht="12" customHeight="1" x14ac:dyDescent="0.15">
      <c r="A33" s="15" t="s">
        <v>9</v>
      </c>
      <c r="B33" s="24">
        <v>-82.560000000000173</v>
      </c>
      <c r="C33" s="24">
        <v>203.36000000000013</v>
      </c>
      <c r="D33" s="25">
        <v>709.02</v>
      </c>
      <c r="E33" s="25">
        <v>-64.759999999999764</v>
      </c>
      <c r="F33" s="26">
        <f t="shared" si="24"/>
        <v>765.06000000000017</v>
      </c>
      <c r="G33" s="13">
        <f t="shared" si="25"/>
        <v>1.237832374398586</v>
      </c>
      <c r="H33" s="25">
        <v>39802.54</v>
      </c>
      <c r="I33" s="14">
        <f t="shared" si="26"/>
        <v>1.7205225675123799</v>
      </c>
    </row>
    <row r="34" spans="1:9" ht="12" customHeight="1" x14ac:dyDescent="0.15">
      <c r="A34" s="15" t="s">
        <v>10</v>
      </c>
      <c r="B34" s="24">
        <v>730.03000000000611</v>
      </c>
      <c r="C34" s="24">
        <v>-751.20000000000073</v>
      </c>
      <c r="D34" s="25">
        <v>3396.2800000000043</v>
      </c>
      <c r="E34" s="25">
        <v>2344.4400000000132</v>
      </c>
      <c r="F34" s="26">
        <f t="shared" si="24"/>
        <v>5719.5500000000229</v>
      </c>
      <c r="G34" s="13">
        <f t="shared" si="25"/>
        <v>9.253972442673069</v>
      </c>
      <c r="H34" s="25">
        <v>246042.21000000005</v>
      </c>
      <c r="I34" s="14">
        <f t="shared" si="26"/>
        <v>10.635531673747961</v>
      </c>
    </row>
    <row r="35" spans="1:9" ht="10.5" customHeight="1" x14ac:dyDescent="0.15">
      <c r="A35" s="16" t="s">
        <v>11</v>
      </c>
      <c r="B35" s="27">
        <v>-1484.8400000000001</v>
      </c>
      <c r="C35" s="27">
        <v>-429.09000000000015</v>
      </c>
      <c r="D35" s="32">
        <v>169.43000000000029</v>
      </c>
      <c r="E35" s="32">
        <v>-2884.5399999999972</v>
      </c>
      <c r="F35" s="28">
        <f t="shared" si="24"/>
        <v>-4629.0399999999972</v>
      </c>
      <c r="G35" s="13">
        <f t="shared" si="25"/>
        <v>-7.4895767317413346</v>
      </c>
      <c r="H35" s="31">
        <v>59317.980000000098</v>
      </c>
      <c r="I35" s="17">
        <f t="shared" si="26"/>
        <v>2.5641057894608776</v>
      </c>
    </row>
    <row r="36" spans="1:9" ht="12" customHeight="1" x14ac:dyDescent="0.15">
      <c r="A36" s="18" t="s">
        <v>12</v>
      </c>
      <c r="B36" s="20">
        <v>22847.279999999999</v>
      </c>
      <c r="C36" s="20">
        <v>11127.88</v>
      </c>
      <c r="D36" s="20">
        <v>2262.7600000000061</v>
      </c>
      <c r="E36" s="20">
        <v>25568.510000000017</v>
      </c>
      <c r="F36" s="20">
        <f>SUM(B36:E36)</f>
        <v>61806.430000000022</v>
      </c>
      <c r="G36" s="19">
        <f t="shared" ref="G36" si="27">SUM(G27:G35)</f>
        <v>99.999999999999986</v>
      </c>
      <c r="H36" s="20">
        <v>2313398.31</v>
      </c>
      <c r="I36" s="20">
        <f>SUM(I27:I35)</f>
        <v>100</v>
      </c>
    </row>
    <row r="37" spans="1:9" ht="12" customHeight="1" x14ac:dyDescent="0.15">
      <c r="A37" s="23"/>
      <c r="B37" s="23"/>
      <c r="C37" s="23"/>
      <c r="D37" s="23"/>
      <c r="E37" s="23"/>
      <c r="F37" s="23"/>
      <c r="G37" s="23"/>
      <c r="H37" s="23"/>
    </row>
    <row r="38" spans="1:9" ht="12" customHeight="1" x14ac:dyDescent="0.15">
      <c r="A38" s="3" t="s">
        <v>14</v>
      </c>
    </row>
    <row r="39" spans="1:9" ht="12" customHeight="1" x14ac:dyDescent="0.15">
      <c r="A39" s="4"/>
      <c r="B39" s="5" t="s">
        <v>1</v>
      </c>
      <c r="C39" s="5" t="s">
        <v>2</v>
      </c>
      <c r="D39" s="6" t="s">
        <v>27</v>
      </c>
      <c r="E39" s="6" t="s">
        <v>28</v>
      </c>
      <c r="F39" s="6" t="s">
        <v>3</v>
      </c>
      <c r="G39" s="7" t="s">
        <v>3</v>
      </c>
      <c r="H39" s="6" t="s">
        <v>4</v>
      </c>
      <c r="I39" s="5" t="s">
        <v>18</v>
      </c>
    </row>
    <row r="40" spans="1:9" ht="12" customHeight="1" x14ac:dyDescent="0.15">
      <c r="A40" s="8"/>
      <c r="B40" s="9"/>
      <c r="C40" s="9"/>
      <c r="D40" s="10"/>
      <c r="E40" s="10"/>
      <c r="F40" s="10" t="s">
        <v>25</v>
      </c>
      <c r="G40" s="11" t="s">
        <v>5</v>
      </c>
      <c r="H40" s="29">
        <v>43100</v>
      </c>
      <c r="I40" s="9" t="s">
        <v>6</v>
      </c>
    </row>
    <row r="41" spans="1:9" ht="12" customHeight="1" x14ac:dyDescent="0.15">
      <c r="A41" s="12" t="s">
        <v>19</v>
      </c>
      <c r="B41" s="24">
        <v>-158.64000000000124</v>
      </c>
      <c r="C41" s="24">
        <v>-82.999999999998181</v>
      </c>
      <c r="D41" s="25">
        <v>-341.0799999999972</v>
      </c>
      <c r="E41" s="25">
        <v>368.56000000000131</v>
      </c>
      <c r="F41" s="26">
        <f>SUM(B41:E41)</f>
        <v>-214.15999999999531</v>
      </c>
      <c r="G41" s="13">
        <f>F41/$F$50*100</f>
        <v>-0.81883660661506241</v>
      </c>
      <c r="H41" s="25">
        <v>99800.069999999978</v>
      </c>
      <c r="I41" s="14">
        <f>+H41/$H$50*100</f>
        <v>10.179194703460681</v>
      </c>
    </row>
    <row r="42" spans="1:9" ht="12" customHeight="1" x14ac:dyDescent="0.15">
      <c r="A42" s="15" t="s">
        <v>20</v>
      </c>
      <c r="B42" s="24">
        <v>5600.1299999999992</v>
      </c>
      <c r="C42" s="24">
        <v>5084.1399999999994</v>
      </c>
      <c r="D42" s="25">
        <v>1884.5199999999995</v>
      </c>
      <c r="E42" s="25">
        <v>3369.4499999999989</v>
      </c>
      <c r="F42" s="26">
        <f t="shared" ref="F42:F49" si="28">SUM(B42:E42)</f>
        <v>15938.239999999996</v>
      </c>
      <c r="G42" s="13">
        <f t="shared" ref="G42:G49" si="29">F42/$F$50*100</f>
        <v>60.939551536312727</v>
      </c>
      <c r="H42" s="25">
        <v>150422.73000000001</v>
      </c>
      <c r="I42" s="14">
        <f t="shared" ref="I42:I49" si="30">+H42/$H$50*100</f>
        <v>15.342496818850893</v>
      </c>
    </row>
    <row r="43" spans="1:9" ht="12" customHeight="1" x14ac:dyDescent="0.15">
      <c r="A43" s="15" t="s">
        <v>7</v>
      </c>
      <c r="B43" s="24">
        <v>-152.59999999999991</v>
      </c>
      <c r="C43" s="24">
        <v>-166.77999999999997</v>
      </c>
      <c r="D43" s="25">
        <v>-286.54000000000002</v>
      </c>
      <c r="E43" s="25">
        <v>-229.21000000000004</v>
      </c>
      <c r="F43" s="26">
        <f t="shared" si="28"/>
        <v>-835.12999999999988</v>
      </c>
      <c r="G43" s="13">
        <f t="shared" si="29"/>
        <v>-3.1931033586218334</v>
      </c>
      <c r="H43" s="25">
        <v>42285.82</v>
      </c>
      <c r="I43" s="14">
        <f t="shared" si="30"/>
        <v>4.3129788884465894</v>
      </c>
    </row>
    <row r="44" spans="1:9" ht="12" customHeight="1" x14ac:dyDescent="0.15">
      <c r="A44" s="15" t="s">
        <v>8</v>
      </c>
      <c r="B44" s="24">
        <v>2277.3099999999995</v>
      </c>
      <c r="C44" s="24">
        <v>3619.5</v>
      </c>
      <c r="D44" s="25">
        <v>545.77000000000044</v>
      </c>
      <c r="E44" s="25">
        <v>-2722.8600000000006</v>
      </c>
      <c r="F44" s="26">
        <f t="shared" si="28"/>
        <v>3719.7199999999993</v>
      </c>
      <c r="G44" s="13">
        <f t="shared" si="29"/>
        <v>14.222277280342949</v>
      </c>
      <c r="H44" s="25">
        <v>342958.06</v>
      </c>
      <c r="I44" s="14">
        <f t="shared" si="30"/>
        <v>34.980304802002152</v>
      </c>
    </row>
    <row r="45" spans="1:9" ht="12" customHeight="1" x14ac:dyDescent="0.15">
      <c r="A45" s="15" t="s">
        <v>21</v>
      </c>
      <c r="B45" s="24">
        <v>-2392.9899999999998</v>
      </c>
      <c r="C45" s="24">
        <v>363.46000000000004</v>
      </c>
      <c r="D45" s="25">
        <v>-2358.98</v>
      </c>
      <c r="E45" s="25">
        <v>7502.4599999999991</v>
      </c>
      <c r="F45" s="26">
        <f t="shared" si="28"/>
        <v>3113.9499999999989</v>
      </c>
      <c r="G45" s="13">
        <f t="shared" si="29"/>
        <v>11.906127433549814</v>
      </c>
      <c r="H45" s="25">
        <v>228584.15</v>
      </c>
      <c r="I45" s="14">
        <f t="shared" si="30"/>
        <v>23.314638646797164</v>
      </c>
    </row>
    <row r="46" spans="1:9" ht="12" customHeight="1" x14ac:dyDescent="0.15">
      <c r="A46" s="15" t="s">
        <v>22</v>
      </c>
      <c r="B46" s="24">
        <v>896.59999999999991</v>
      </c>
      <c r="C46" s="24">
        <v>-968.98000000000047</v>
      </c>
      <c r="D46" s="25">
        <v>399.24</v>
      </c>
      <c r="E46" s="25">
        <v>1032.9299999999998</v>
      </c>
      <c r="F46" s="26">
        <f t="shared" si="28"/>
        <v>1359.7899999999993</v>
      </c>
      <c r="G46" s="13">
        <f t="shared" si="29"/>
        <v>5.1991306934493808</v>
      </c>
      <c r="H46" s="25">
        <v>51988.21</v>
      </c>
      <c r="I46" s="14">
        <f t="shared" si="30"/>
        <v>5.3025825720803779</v>
      </c>
    </row>
    <row r="47" spans="1:9" ht="10.5" customHeight="1" x14ac:dyDescent="0.15">
      <c r="A47" s="15" t="s">
        <v>9</v>
      </c>
      <c r="B47" s="24">
        <v>374.32</v>
      </c>
      <c r="C47" s="24">
        <v>-105.07999999999998</v>
      </c>
      <c r="D47" s="25">
        <v>23.680000000000007</v>
      </c>
      <c r="E47" s="25">
        <v>236.18</v>
      </c>
      <c r="F47" s="26">
        <f t="shared" si="28"/>
        <v>529.1</v>
      </c>
      <c r="G47" s="13">
        <f t="shared" si="29"/>
        <v>2.0230035887188969</v>
      </c>
      <c r="H47" s="25">
        <v>23072.12</v>
      </c>
      <c r="I47" s="14">
        <f t="shared" si="30"/>
        <v>2.3532608915165016</v>
      </c>
    </row>
    <row r="48" spans="1:9" ht="12" customHeight="1" x14ac:dyDescent="0.15">
      <c r="A48" s="15" t="s">
        <v>10</v>
      </c>
      <c r="B48" s="24">
        <v>535.08000000000038</v>
      </c>
      <c r="C48" s="24">
        <v>410.94999999999982</v>
      </c>
      <c r="D48" s="25">
        <v>-94.670000000000073</v>
      </c>
      <c r="E48" s="25">
        <v>141.88000000000147</v>
      </c>
      <c r="F48" s="26">
        <f t="shared" si="28"/>
        <v>993.2400000000016</v>
      </c>
      <c r="G48" s="13">
        <f t="shared" si="29"/>
        <v>3.7976338772616907</v>
      </c>
      <c r="H48" s="25">
        <v>37379.310000000019</v>
      </c>
      <c r="I48" s="14">
        <f t="shared" si="30"/>
        <v>3.8125351452260015</v>
      </c>
    </row>
    <row r="49" spans="1:9" ht="12" customHeight="1" x14ac:dyDescent="0.15">
      <c r="A49" s="16" t="s">
        <v>11</v>
      </c>
      <c r="B49" s="27">
        <v>631.60000000000014</v>
      </c>
      <c r="C49" s="27">
        <v>248.63999999999987</v>
      </c>
      <c r="D49" s="32">
        <v>20.950000000000159</v>
      </c>
      <c r="E49" s="32">
        <v>648.24000000000069</v>
      </c>
      <c r="F49" s="28">
        <f t="shared" si="28"/>
        <v>1549.4300000000007</v>
      </c>
      <c r="G49" s="13">
        <f t="shared" si="29"/>
        <v>5.9242155556014398</v>
      </c>
      <c r="H49" s="31">
        <v>3941.4100000000035</v>
      </c>
      <c r="I49" s="17">
        <f t="shared" si="30"/>
        <v>0.40200753161963715</v>
      </c>
    </row>
    <row r="50" spans="1:9" ht="12" customHeight="1" x14ac:dyDescent="0.15">
      <c r="A50" s="18" t="s">
        <v>12</v>
      </c>
      <c r="B50" s="20">
        <v>7610.8099999999977</v>
      </c>
      <c r="C50" s="20">
        <v>8402.8499999999985</v>
      </c>
      <c r="D50" s="20">
        <v>-207.10999999999711</v>
      </c>
      <c r="E50" s="20">
        <v>10347.630000000001</v>
      </c>
      <c r="F50" s="20">
        <f>SUM(B50:E50)</f>
        <v>26154.18</v>
      </c>
      <c r="G50" s="19">
        <f t="shared" ref="G50" si="31">SUM(G41:G49)</f>
        <v>99.999999999999986</v>
      </c>
      <c r="H50" s="20">
        <v>980431.88</v>
      </c>
      <c r="I50" s="20">
        <f>SUM(I41:I49)</f>
        <v>100</v>
      </c>
    </row>
    <row r="51" spans="1:9" ht="12" customHeight="1" x14ac:dyDescent="0.15">
      <c r="A51" s="23"/>
      <c r="B51" s="23"/>
      <c r="C51" s="23"/>
      <c r="D51" s="23"/>
      <c r="E51" s="23"/>
      <c r="F51" s="23"/>
      <c r="G51" s="23"/>
      <c r="H51" s="23"/>
    </row>
    <row r="52" spans="1:9" ht="12" customHeight="1" x14ac:dyDescent="0.15">
      <c r="A52" s="3" t="s">
        <v>23</v>
      </c>
    </row>
    <row r="53" spans="1:9" ht="12" customHeight="1" x14ac:dyDescent="0.15">
      <c r="A53" s="4"/>
      <c r="B53" s="5" t="s">
        <v>1</v>
      </c>
      <c r="C53" s="5" t="s">
        <v>2</v>
      </c>
      <c r="D53" s="6" t="s">
        <v>27</v>
      </c>
      <c r="E53" s="6" t="s">
        <v>28</v>
      </c>
      <c r="F53" s="6" t="s">
        <v>3</v>
      </c>
      <c r="G53" s="7" t="s">
        <v>3</v>
      </c>
      <c r="H53" s="6" t="s">
        <v>4</v>
      </c>
      <c r="I53" s="5" t="s">
        <v>18</v>
      </c>
    </row>
    <row r="54" spans="1:9" ht="12" customHeight="1" x14ac:dyDescent="0.15">
      <c r="A54" s="8"/>
      <c r="B54" s="9"/>
      <c r="C54" s="9"/>
      <c r="D54" s="10"/>
      <c r="E54" s="10"/>
      <c r="F54" s="10" t="s">
        <v>25</v>
      </c>
      <c r="G54" s="11" t="s">
        <v>5</v>
      </c>
      <c r="H54" s="29">
        <v>43100</v>
      </c>
      <c r="I54" s="9" t="s">
        <v>6</v>
      </c>
    </row>
    <row r="55" spans="1:9" ht="12" customHeight="1" x14ac:dyDescent="0.15">
      <c r="A55" s="12" t="s">
        <v>19</v>
      </c>
      <c r="B55" s="24">
        <v>-1759.4799999999996</v>
      </c>
      <c r="C55" s="24">
        <v>-902.69000000000051</v>
      </c>
      <c r="D55" s="25">
        <v>-522.6599999999994</v>
      </c>
      <c r="E55" s="25">
        <v>-407.6899999999996</v>
      </c>
      <c r="F55" s="26">
        <f>SUM(B55:E55)</f>
        <v>-3592.5199999999991</v>
      </c>
      <c r="G55" s="13">
        <f>F55/$F$64*100</f>
        <v>-12.004774481917915</v>
      </c>
      <c r="H55" s="25">
        <v>40365.040000000001</v>
      </c>
      <c r="I55" s="14">
        <f>+H55/$H$64*100</f>
        <v>10.315923271790025</v>
      </c>
    </row>
    <row r="56" spans="1:9" ht="12" customHeight="1" x14ac:dyDescent="0.15">
      <c r="A56" s="15" t="s">
        <v>20</v>
      </c>
      <c r="B56" s="24">
        <v>246.17000000000007</v>
      </c>
      <c r="C56" s="24">
        <v>1223.75</v>
      </c>
      <c r="D56" s="25">
        <v>1124.73</v>
      </c>
      <c r="E56" s="25">
        <v>912.85999999999967</v>
      </c>
      <c r="F56" s="26">
        <f t="shared" ref="F56:F63" si="32">SUM(B56:E56)</f>
        <v>3507.5099999999998</v>
      </c>
      <c r="G56" s="13">
        <f t="shared" ref="G56:G63" si="33">F56/$F$64*100</f>
        <v>11.720704837571375</v>
      </c>
      <c r="H56" s="25">
        <v>34733.980000000003</v>
      </c>
      <c r="I56" s="14">
        <f t="shared" ref="I56:I63" si="34">+H56/$H$64*100</f>
        <v>8.8768169833075685</v>
      </c>
    </row>
    <row r="57" spans="1:9" ht="12" customHeight="1" x14ac:dyDescent="0.15">
      <c r="A57" s="15" t="s">
        <v>7</v>
      </c>
      <c r="B57" s="24">
        <v>-164.01</v>
      </c>
      <c r="C57" s="24">
        <v>-58.11</v>
      </c>
      <c r="D57" s="25">
        <v>7.0099999999999909</v>
      </c>
      <c r="E57" s="25">
        <v>-71.109999999999985</v>
      </c>
      <c r="F57" s="26">
        <f t="shared" si="32"/>
        <v>-286.22000000000003</v>
      </c>
      <c r="G57" s="13">
        <f t="shared" si="33"/>
        <v>-0.95643352081952149</v>
      </c>
      <c r="H57" s="25">
        <v>3026.23</v>
      </c>
      <c r="I57" s="14">
        <f t="shared" si="34"/>
        <v>0.77340085585915752</v>
      </c>
    </row>
    <row r="58" spans="1:9" ht="12" customHeight="1" x14ac:dyDescent="0.15">
      <c r="A58" s="15" t="s">
        <v>8</v>
      </c>
      <c r="B58" s="24">
        <v>-1551.5699999999997</v>
      </c>
      <c r="C58" s="24">
        <v>4039.1100000000006</v>
      </c>
      <c r="D58" s="25">
        <v>1688.0699999999997</v>
      </c>
      <c r="E58" s="25">
        <v>2467.34</v>
      </c>
      <c r="F58" s="26">
        <f t="shared" si="32"/>
        <v>6642.9500000000007</v>
      </c>
      <c r="G58" s="13">
        <f t="shared" si="33"/>
        <v>22.198099563720355</v>
      </c>
      <c r="H58" s="25">
        <v>62161.46</v>
      </c>
      <c r="I58" s="14">
        <f t="shared" si="34"/>
        <v>15.886342533599491</v>
      </c>
    </row>
    <row r="59" spans="1:9" ht="12" customHeight="1" x14ac:dyDescent="0.15">
      <c r="A59" s="15" t="s">
        <v>21</v>
      </c>
      <c r="B59" s="24">
        <v>-890.38999999999987</v>
      </c>
      <c r="C59" s="24">
        <v>404.78999999999996</v>
      </c>
      <c r="D59" s="25">
        <v>151.47000000000003</v>
      </c>
      <c r="E59" s="25">
        <v>6967.57</v>
      </c>
      <c r="F59" s="26">
        <f t="shared" si="32"/>
        <v>6633.44</v>
      </c>
      <c r="G59" s="13">
        <f t="shared" si="33"/>
        <v>22.166320922175405</v>
      </c>
      <c r="H59" s="25">
        <v>51286.18</v>
      </c>
      <c r="I59" s="14">
        <f t="shared" si="34"/>
        <v>13.106993026222993</v>
      </c>
    </row>
    <row r="60" spans="1:9" ht="12" customHeight="1" x14ac:dyDescent="0.15">
      <c r="A60" s="15" t="s">
        <v>22</v>
      </c>
      <c r="B60" s="24">
        <v>-1222.25</v>
      </c>
      <c r="C60" s="24">
        <v>1543.2200000000003</v>
      </c>
      <c r="D60" s="25">
        <v>159.91999999999916</v>
      </c>
      <c r="E60" s="25">
        <v>1598.3400000000001</v>
      </c>
      <c r="F60" s="26">
        <f t="shared" si="32"/>
        <v>2079.2299999999996</v>
      </c>
      <c r="G60" s="13">
        <f t="shared" si="33"/>
        <v>6.9479605530486088</v>
      </c>
      <c r="H60" s="25">
        <v>66481.89</v>
      </c>
      <c r="I60" s="14">
        <f t="shared" si="34"/>
        <v>16.990496632818513</v>
      </c>
    </row>
    <row r="61" spans="1:9" ht="12" customHeight="1" x14ac:dyDescent="0.15">
      <c r="A61" s="15" t="s">
        <v>9</v>
      </c>
      <c r="B61" s="24">
        <v>240.51</v>
      </c>
      <c r="C61" s="24">
        <v>1282.83</v>
      </c>
      <c r="D61" s="25">
        <v>98.490000000000009</v>
      </c>
      <c r="E61" s="25">
        <v>858.55000000000018</v>
      </c>
      <c r="F61" s="26">
        <f t="shared" si="32"/>
        <v>2480.38</v>
      </c>
      <c r="G61" s="13">
        <f t="shared" si="33"/>
        <v>8.2884444705832028</v>
      </c>
      <c r="H61" s="25">
        <v>22083.69</v>
      </c>
      <c r="I61" s="14">
        <f t="shared" si="34"/>
        <v>5.6438356458459262</v>
      </c>
    </row>
    <row r="62" spans="1:9" ht="12" customHeight="1" x14ac:dyDescent="0.15">
      <c r="A62" s="15" t="s">
        <v>10</v>
      </c>
      <c r="B62" s="24">
        <v>4694.7000000000007</v>
      </c>
      <c r="C62" s="24">
        <v>319.46999999999935</v>
      </c>
      <c r="D62" s="25">
        <v>2470.0799999999972</v>
      </c>
      <c r="E62" s="25">
        <v>1921.4100000000017</v>
      </c>
      <c r="F62" s="26">
        <f t="shared" si="32"/>
        <v>9405.66</v>
      </c>
      <c r="G62" s="13">
        <f t="shared" si="33"/>
        <v>31.429978720674089</v>
      </c>
      <c r="H62" s="25">
        <v>86828.51</v>
      </c>
      <c r="I62" s="14">
        <f t="shared" si="34"/>
        <v>22.19039661459156</v>
      </c>
    </row>
    <row r="63" spans="1:9" ht="12" customHeight="1" x14ac:dyDescent="0.15">
      <c r="A63" s="16" t="s">
        <v>11</v>
      </c>
      <c r="B63" s="27">
        <v>310.1599999999994</v>
      </c>
      <c r="C63" s="27">
        <v>1318.6000000000001</v>
      </c>
      <c r="D63" s="32">
        <v>87.830000000000155</v>
      </c>
      <c r="E63" s="32">
        <v>1338.7400000000007</v>
      </c>
      <c r="F63" s="28">
        <f t="shared" si="32"/>
        <v>3055.3300000000004</v>
      </c>
      <c r="G63" s="13">
        <f t="shared" si="33"/>
        <v>10.209698934964392</v>
      </c>
      <c r="H63" s="31">
        <v>24321.700000000004</v>
      </c>
      <c r="I63" s="17">
        <f t="shared" si="34"/>
        <v>6.2157944359647725</v>
      </c>
    </row>
    <row r="64" spans="1:9" ht="12" customHeight="1" x14ac:dyDescent="0.15">
      <c r="A64" s="18" t="s">
        <v>12</v>
      </c>
      <c r="B64" s="20">
        <v>-96.15999999999849</v>
      </c>
      <c r="C64" s="20">
        <v>9170.9699999999993</v>
      </c>
      <c r="D64" s="20">
        <v>5264.9399999999969</v>
      </c>
      <c r="E64" s="20">
        <v>15586.010000000002</v>
      </c>
      <c r="F64" s="20">
        <f>SUM(B64:E64)</f>
        <v>29925.760000000002</v>
      </c>
      <c r="G64" s="19">
        <f t="shared" ref="G64" si="35">SUM(G55:G63)</f>
        <v>100</v>
      </c>
      <c r="H64" s="20">
        <v>391288.68</v>
      </c>
      <c r="I64" s="20">
        <f>SUM(I55:I63)</f>
        <v>100</v>
      </c>
    </row>
    <row r="65" spans="1:9" ht="12" customHeight="1" x14ac:dyDescent="0.15">
      <c r="A65" s="23"/>
      <c r="B65" s="23"/>
      <c r="C65" s="23"/>
      <c r="D65" s="23"/>
      <c r="E65" s="23"/>
      <c r="F65" s="23"/>
      <c r="G65" s="23"/>
      <c r="H65" s="23"/>
    </row>
    <row r="66" spans="1:9" ht="12" customHeight="1" x14ac:dyDescent="0.15">
      <c r="A66" s="3" t="s">
        <v>24</v>
      </c>
    </row>
    <row r="67" spans="1:9" ht="12" customHeight="1" x14ac:dyDescent="0.15">
      <c r="A67" s="4"/>
      <c r="B67" s="5" t="s">
        <v>1</v>
      </c>
      <c r="C67" s="5" t="s">
        <v>2</v>
      </c>
      <c r="D67" s="6" t="s">
        <v>27</v>
      </c>
      <c r="E67" s="6" t="s">
        <v>28</v>
      </c>
      <c r="F67" s="6" t="s">
        <v>3</v>
      </c>
      <c r="G67" s="7" t="s">
        <v>3</v>
      </c>
      <c r="H67" s="6" t="s">
        <v>4</v>
      </c>
      <c r="I67" s="5" t="s">
        <v>18</v>
      </c>
    </row>
    <row r="68" spans="1:9" ht="12" customHeight="1" x14ac:dyDescent="0.15">
      <c r="A68" s="8"/>
      <c r="B68" s="9"/>
      <c r="C68" s="9"/>
      <c r="D68" s="10"/>
      <c r="E68" s="10"/>
      <c r="F68" s="10" t="s">
        <v>25</v>
      </c>
      <c r="G68" s="11" t="s">
        <v>5</v>
      </c>
      <c r="H68" s="29">
        <v>43100</v>
      </c>
      <c r="I68" s="9" t="s">
        <v>6</v>
      </c>
    </row>
    <row r="69" spans="1:9" ht="12" customHeight="1" x14ac:dyDescent="0.15">
      <c r="A69" s="12" t="s">
        <v>19</v>
      </c>
      <c r="B69" s="24">
        <v>-1098.9300000000003</v>
      </c>
      <c r="C69" s="24">
        <v>-1838.5400000000004</v>
      </c>
      <c r="D69" s="25">
        <v>-1010.3700000000003</v>
      </c>
      <c r="E69" s="25">
        <v>-1650.3200000000002</v>
      </c>
      <c r="F69" s="26">
        <f>SUM(B69:E69)</f>
        <v>-5598.1600000000017</v>
      </c>
      <c r="G69" s="13">
        <f>F69/$F$78*100</f>
        <v>152.31389151142324</v>
      </c>
      <c r="H69" s="25">
        <v>49809.950000000004</v>
      </c>
      <c r="I69" s="14">
        <f>+H69/$H$78*100</f>
        <v>24.434238401782384</v>
      </c>
    </row>
    <row r="70" spans="1:9" ht="12" customHeight="1" x14ac:dyDescent="0.15">
      <c r="A70" s="15" t="s">
        <v>20</v>
      </c>
      <c r="B70" s="24">
        <v>-207.45</v>
      </c>
      <c r="C70" s="24">
        <v>-182.73999999999995</v>
      </c>
      <c r="D70" s="25">
        <v>-54.95999999999998</v>
      </c>
      <c r="E70" s="25">
        <v>-187.62</v>
      </c>
      <c r="F70" s="26">
        <f t="shared" ref="F70:F77" si="36">SUM(B70:E70)</f>
        <v>-632.77</v>
      </c>
      <c r="G70" s="13">
        <f t="shared" ref="G70:G77" si="37">F70/$F$78*100</f>
        <v>17.216310561270713</v>
      </c>
      <c r="H70" s="25">
        <v>1936.84</v>
      </c>
      <c r="I70" s="14">
        <f t="shared" ref="I70:I77" si="38">+H70/$H$78*100</f>
        <v>0.95011559550066182</v>
      </c>
    </row>
    <row r="71" spans="1:9" ht="12" customHeight="1" x14ac:dyDescent="0.15">
      <c r="A71" s="15" t="s">
        <v>7</v>
      </c>
      <c r="B71" s="24">
        <v>-126.77</v>
      </c>
      <c r="C71" s="24">
        <v>-88.789999999999992</v>
      </c>
      <c r="D71" s="25">
        <v>-48.620000000000005</v>
      </c>
      <c r="E71" s="25">
        <v>-117.72</v>
      </c>
      <c r="F71" s="26">
        <f t="shared" si="36"/>
        <v>-381.9</v>
      </c>
      <c r="G71" s="13">
        <f t="shared" si="37"/>
        <v>10.390677502645961</v>
      </c>
      <c r="H71" s="25">
        <v>1885.85</v>
      </c>
      <c r="I71" s="14">
        <f t="shared" si="38"/>
        <v>0.92510248434301379</v>
      </c>
    </row>
    <row r="72" spans="1:9" ht="12" customHeight="1" x14ac:dyDescent="0.15">
      <c r="A72" s="15" t="s">
        <v>8</v>
      </c>
      <c r="B72" s="24">
        <v>-2214.6999999999998</v>
      </c>
      <c r="C72" s="24">
        <v>855.86999999999989</v>
      </c>
      <c r="D72" s="25">
        <v>859.05000000000018</v>
      </c>
      <c r="E72" s="25">
        <v>-741.21000000000049</v>
      </c>
      <c r="F72" s="26">
        <f t="shared" si="36"/>
        <v>-1240.9900000000002</v>
      </c>
      <c r="G72" s="13">
        <f t="shared" si="37"/>
        <v>33.764668431549133</v>
      </c>
      <c r="H72" s="25">
        <v>40575.760000000002</v>
      </c>
      <c r="I72" s="14">
        <f t="shared" si="38"/>
        <v>19.904412535517611</v>
      </c>
    </row>
    <row r="73" spans="1:9" ht="12" customHeight="1" x14ac:dyDescent="0.15">
      <c r="A73" s="15" t="s">
        <v>21</v>
      </c>
      <c r="B73" s="24">
        <v>-1332.25</v>
      </c>
      <c r="C73" s="24">
        <v>395.60999999999996</v>
      </c>
      <c r="D73" s="25">
        <v>1226.24</v>
      </c>
      <c r="E73" s="25">
        <v>-1090.68</v>
      </c>
      <c r="F73" s="26">
        <f t="shared" si="36"/>
        <v>-801.08000000000015</v>
      </c>
      <c r="G73" s="13">
        <f t="shared" si="37"/>
        <v>21.795663613039089</v>
      </c>
      <c r="H73" s="25">
        <v>8368.94</v>
      </c>
      <c r="I73" s="14">
        <f t="shared" si="38"/>
        <v>4.1053780445515944</v>
      </c>
    </row>
    <row r="74" spans="1:9" ht="12" customHeight="1" x14ac:dyDescent="0.15">
      <c r="A74" s="15" t="s">
        <v>22</v>
      </c>
      <c r="B74" s="24">
        <v>2733.3399999999992</v>
      </c>
      <c r="C74" s="24">
        <v>2018.2299999999996</v>
      </c>
      <c r="D74" s="25">
        <v>1371.4500000000003</v>
      </c>
      <c r="E74" s="25">
        <v>274.44999999999982</v>
      </c>
      <c r="F74" s="26">
        <f t="shared" si="36"/>
        <v>6397.4699999999984</v>
      </c>
      <c r="G74" s="13">
        <f t="shared" si="37"/>
        <v>-174.06139723187337</v>
      </c>
      <c r="H74" s="25">
        <v>37141.67</v>
      </c>
      <c r="I74" s="14">
        <f t="shared" si="38"/>
        <v>18.219821931568465</v>
      </c>
    </row>
    <row r="75" spans="1:9" ht="12" customHeight="1" x14ac:dyDescent="0.15">
      <c r="A75" s="15" t="s">
        <v>9</v>
      </c>
      <c r="B75" s="24">
        <v>-236.87</v>
      </c>
      <c r="C75" s="24">
        <v>-174.63000000000011</v>
      </c>
      <c r="D75" s="25">
        <v>-176.01</v>
      </c>
      <c r="E75" s="25">
        <v>-472.12999999999988</v>
      </c>
      <c r="F75" s="26">
        <f t="shared" si="36"/>
        <v>-1059.6399999999999</v>
      </c>
      <c r="G75" s="13">
        <f t="shared" si="37"/>
        <v>28.830525029860603</v>
      </c>
      <c r="H75" s="25">
        <v>8906.17</v>
      </c>
      <c r="I75" s="14">
        <f t="shared" si="38"/>
        <v>4.3689158697569903</v>
      </c>
    </row>
    <row r="76" spans="1:9" ht="12" customHeight="1" x14ac:dyDescent="0.15">
      <c r="A76" s="15" t="s">
        <v>10</v>
      </c>
      <c r="B76" s="24">
        <v>1364.6499999999987</v>
      </c>
      <c r="C76" s="24">
        <v>802.77000000000407</v>
      </c>
      <c r="D76" s="25">
        <v>-228.13000000000102</v>
      </c>
      <c r="E76" s="25">
        <v>-3741.659999999998</v>
      </c>
      <c r="F76" s="26">
        <f t="shared" si="36"/>
        <v>-1802.3699999999963</v>
      </c>
      <c r="G76" s="13">
        <f t="shared" si="37"/>
        <v>49.038610658402625</v>
      </c>
      <c r="H76" s="25">
        <v>37332.87999999999</v>
      </c>
      <c r="I76" s="14">
        <f t="shared" si="38"/>
        <v>18.313619872036274</v>
      </c>
    </row>
    <row r="77" spans="1:9" ht="12" customHeight="1" x14ac:dyDescent="0.15">
      <c r="A77" s="16" t="s">
        <v>11</v>
      </c>
      <c r="B77" s="27">
        <v>-533.29999999999995</v>
      </c>
      <c r="C77" s="27">
        <v>730.08999999999969</v>
      </c>
      <c r="D77" s="32">
        <v>869.93999999999983</v>
      </c>
      <c r="E77" s="32">
        <v>377.30000000000041</v>
      </c>
      <c r="F77" s="28">
        <f t="shared" si="36"/>
        <v>1444.03</v>
      </c>
      <c r="G77" s="13">
        <f t="shared" si="37"/>
        <v>-39.28895007631801</v>
      </c>
      <c r="H77" s="31">
        <v>17895.03</v>
      </c>
      <c r="I77" s="17">
        <f t="shared" si="38"/>
        <v>8.7783952649430042</v>
      </c>
    </row>
    <row r="78" spans="1:9" ht="12" customHeight="1" x14ac:dyDescent="0.15">
      <c r="A78" s="18" t="s">
        <v>12</v>
      </c>
      <c r="B78" s="20">
        <v>-1652.2800000000022</v>
      </c>
      <c r="C78" s="20">
        <v>2517.8700000000026</v>
      </c>
      <c r="D78" s="20">
        <v>2808.5899999999983</v>
      </c>
      <c r="E78" s="20">
        <v>-7349.5899999999992</v>
      </c>
      <c r="F78" s="20">
        <f>SUM(B78:E78)</f>
        <v>-3675.4100000000008</v>
      </c>
      <c r="G78" s="19">
        <f t="shared" ref="G78" si="39">SUM(G69:G77)</f>
        <v>100</v>
      </c>
      <c r="H78" s="20">
        <v>203853.09</v>
      </c>
      <c r="I78" s="20">
        <f>SUM(I69:I77)</f>
        <v>99.999999999999986</v>
      </c>
    </row>
    <row r="79" spans="1:9" ht="12" customHeight="1" x14ac:dyDescent="0.15">
      <c r="A79" s="23"/>
      <c r="B79" s="23"/>
      <c r="C79" s="23"/>
      <c r="D79" s="23"/>
      <c r="E79" s="23"/>
      <c r="F79" s="23"/>
      <c r="G79" s="23"/>
      <c r="H79" s="23"/>
    </row>
    <row r="80" spans="1:9" ht="12" customHeight="1" x14ac:dyDescent="0.15">
      <c r="A80" s="3" t="s">
        <v>16</v>
      </c>
    </row>
    <row r="81" spans="1:9" ht="12" customHeight="1" x14ac:dyDescent="0.15">
      <c r="A81" s="4"/>
      <c r="B81" s="5" t="s">
        <v>1</v>
      </c>
      <c r="C81" s="5" t="s">
        <v>2</v>
      </c>
      <c r="D81" s="6" t="s">
        <v>27</v>
      </c>
      <c r="E81" s="6" t="s">
        <v>28</v>
      </c>
      <c r="F81" s="6" t="s">
        <v>3</v>
      </c>
      <c r="G81" s="7" t="s">
        <v>3</v>
      </c>
      <c r="H81" s="6" t="s">
        <v>4</v>
      </c>
      <c r="I81" s="5" t="s">
        <v>18</v>
      </c>
    </row>
    <row r="82" spans="1:9" ht="12" customHeight="1" x14ac:dyDescent="0.15">
      <c r="A82" s="8"/>
      <c r="B82" s="9"/>
      <c r="C82" s="9"/>
      <c r="D82" s="10"/>
      <c r="E82" s="10"/>
      <c r="F82" s="10" t="s">
        <v>25</v>
      </c>
      <c r="G82" s="11" t="s">
        <v>5</v>
      </c>
      <c r="H82" s="29">
        <v>43100</v>
      </c>
      <c r="I82" s="9" t="s">
        <v>6</v>
      </c>
    </row>
    <row r="83" spans="1:9" ht="12" customHeight="1" x14ac:dyDescent="0.15">
      <c r="A83" s="12" t="s">
        <v>19</v>
      </c>
      <c r="B83" s="24">
        <v>-111.82000000000005</v>
      </c>
      <c r="C83" s="24">
        <v>26.850000000000023</v>
      </c>
      <c r="D83" s="25">
        <v>-75.680000000000064</v>
      </c>
      <c r="E83" s="25">
        <v>7.180000000000291</v>
      </c>
      <c r="F83" s="26">
        <f>SUM(B83:E83)</f>
        <v>-153.4699999999998</v>
      </c>
      <c r="G83" s="13">
        <f>F83/$F$92*100</f>
        <v>-3.758406026380102</v>
      </c>
      <c r="H83" s="25">
        <v>6779.5399999999991</v>
      </c>
      <c r="I83" s="14">
        <f>+H83/$H$92*100</f>
        <v>14.135391207857307</v>
      </c>
    </row>
    <row r="84" spans="1:9" ht="12" customHeight="1" x14ac:dyDescent="0.15">
      <c r="A84" s="15" t="s">
        <v>20</v>
      </c>
      <c r="B84" s="24">
        <v>248.76</v>
      </c>
      <c r="C84" s="24">
        <v>575.75</v>
      </c>
      <c r="D84" s="25">
        <v>430.65</v>
      </c>
      <c r="E84" s="25">
        <v>1334.6200000000001</v>
      </c>
      <c r="F84" s="26">
        <f t="shared" ref="F84:F91" si="40">SUM(B84:E84)</f>
        <v>2589.7799999999997</v>
      </c>
      <c r="G84" s="13">
        <f t="shared" ref="G84:G91" si="41">F84/$F$92*100</f>
        <v>63.422458845368304</v>
      </c>
      <c r="H84" s="25">
        <v>4981.49</v>
      </c>
      <c r="I84" s="14">
        <f t="shared" ref="I84:I91" si="42">+H84/$H$92*100</f>
        <v>10.386443615352826</v>
      </c>
    </row>
    <row r="85" spans="1:9" ht="12" customHeight="1" x14ac:dyDescent="0.15">
      <c r="A85" s="15" t="s">
        <v>7</v>
      </c>
      <c r="B85" s="24">
        <v>-12.399999999999999</v>
      </c>
      <c r="C85" s="24">
        <v>-12.899999999999999</v>
      </c>
      <c r="D85" s="25">
        <v>-8.8699999999999992</v>
      </c>
      <c r="E85" s="25">
        <v>-12.370000000000001</v>
      </c>
      <c r="F85" s="26">
        <f t="shared" si="40"/>
        <v>-46.539999999999992</v>
      </c>
      <c r="G85" s="13">
        <f t="shared" si="41"/>
        <v>-1.1397420764170856</v>
      </c>
      <c r="H85" s="25">
        <v>447.95</v>
      </c>
      <c r="I85" s="14">
        <f t="shared" si="42"/>
        <v>0.93397907403152458</v>
      </c>
    </row>
    <row r="86" spans="1:9" ht="12" customHeight="1" x14ac:dyDescent="0.15">
      <c r="A86" s="15" t="s">
        <v>8</v>
      </c>
      <c r="B86" s="24">
        <v>773.92</v>
      </c>
      <c r="C86" s="24">
        <v>-215.22999999999996</v>
      </c>
      <c r="D86" s="25">
        <v>-90.830000000000041</v>
      </c>
      <c r="E86" s="25">
        <v>-107.87999999999988</v>
      </c>
      <c r="F86" s="26">
        <f t="shared" si="40"/>
        <v>359.98000000000013</v>
      </c>
      <c r="G86" s="13">
        <f t="shared" si="41"/>
        <v>8.8157359834254994</v>
      </c>
      <c r="H86" s="25">
        <v>9469.61</v>
      </c>
      <c r="I86" s="14">
        <f t="shared" si="42"/>
        <v>19.744207119633138</v>
      </c>
    </row>
    <row r="87" spans="1:9" ht="12" customHeight="1" x14ac:dyDescent="0.15">
      <c r="A87" s="15" t="s">
        <v>21</v>
      </c>
      <c r="B87" s="24">
        <v>-15.010000000000002</v>
      </c>
      <c r="C87" s="24">
        <v>-1.3499999999999996</v>
      </c>
      <c r="D87" s="25">
        <v>-1.0499999999999998</v>
      </c>
      <c r="E87" s="25">
        <v>-0.24000000000000021</v>
      </c>
      <c r="F87" s="26">
        <f t="shared" si="40"/>
        <v>-17.649999999999999</v>
      </c>
      <c r="G87" s="13">
        <f t="shared" si="41"/>
        <v>-0.43223995807394855</v>
      </c>
      <c r="H87" s="25">
        <v>172.06</v>
      </c>
      <c r="I87" s="14">
        <f t="shared" si="42"/>
        <v>0.35874637677835497</v>
      </c>
    </row>
    <row r="88" spans="1:9" ht="12" customHeight="1" x14ac:dyDescent="0.15">
      <c r="A88" s="15" t="s">
        <v>22</v>
      </c>
      <c r="B88" s="24">
        <v>-207.31000000000006</v>
      </c>
      <c r="C88" s="24">
        <v>-278.46000000000015</v>
      </c>
      <c r="D88" s="25">
        <v>341.86</v>
      </c>
      <c r="E88" s="25">
        <v>227.5</v>
      </c>
      <c r="F88" s="26">
        <f t="shared" si="40"/>
        <v>83.589999999999804</v>
      </c>
      <c r="G88" s="13">
        <f t="shared" si="41"/>
        <v>2.0470786456318004</v>
      </c>
      <c r="H88" s="25">
        <v>10270.24</v>
      </c>
      <c r="I88" s="14">
        <f t="shared" si="42"/>
        <v>21.413526610741208</v>
      </c>
    </row>
    <row r="89" spans="1:9" x14ac:dyDescent="0.15">
      <c r="A89" s="15" t="s">
        <v>9</v>
      </c>
      <c r="B89" s="24">
        <v>-69.27</v>
      </c>
      <c r="C89" s="24">
        <v>262.8</v>
      </c>
      <c r="D89" s="25">
        <v>-218.67000000000002</v>
      </c>
      <c r="E89" s="25">
        <v>261.33</v>
      </c>
      <c r="F89" s="26">
        <f t="shared" si="40"/>
        <v>236.19</v>
      </c>
      <c r="G89" s="13">
        <f t="shared" si="41"/>
        <v>5.7841787930586914</v>
      </c>
      <c r="H89" s="25">
        <v>2422.17</v>
      </c>
      <c r="I89" s="14">
        <f t="shared" si="42"/>
        <v>5.0502424238127865</v>
      </c>
    </row>
    <row r="90" spans="1:9" x14ac:dyDescent="0.15">
      <c r="A90" s="15" t="s">
        <v>10</v>
      </c>
      <c r="B90" s="24">
        <v>-803.95000000000027</v>
      </c>
      <c r="C90" s="24">
        <v>-283.86</v>
      </c>
      <c r="D90" s="25">
        <v>37.099999999999795</v>
      </c>
      <c r="E90" s="25">
        <v>1308.3799999999997</v>
      </c>
      <c r="F90" s="26">
        <f t="shared" si="40"/>
        <v>257.66999999999916</v>
      </c>
      <c r="G90" s="13">
        <f t="shared" si="41"/>
        <v>6.3102135975588656</v>
      </c>
      <c r="H90" s="25">
        <v>11240.789999999999</v>
      </c>
      <c r="I90" s="14">
        <f t="shared" si="42"/>
        <v>23.437130562747672</v>
      </c>
    </row>
    <row r="91" spans="1:9" x14ac:dyDescent="0.15">
      <c r="A91" s="16" t="s">
        <v>11</v>
      </c>
      <c r="B91" s="27">
        <v>277.13</v>
      </c>
      <c r="C91" s="27">
        <v>203.47</v>
      </c>
      <c r="D91" s="32">
        <v>335.31</v>
      </c>
      <c r="E91" s="32">
        <v>-42.080000000000013</v>
      </c>
      <c r="F91" s="28">
        <f t="shared" si="40"/>
        <v>773.83</v>
      </c>
      <c r="G91" s="13">
        <f t="shared" si="41"/>
        <v>18.950722195827968</v>
      </c>
      <c r="H91" s="31">
        <v>2177.61</v>
      </c>
      <c r="I91" s="17">
        <f t="shared" si="42"/>
        <v>4.5403330090451801</v>
      </c>
    </row>
    <row r="92" spans="1:9" x14ac:dyDescent="0.15">
      <c r="A92" s="18" t="s">
        <v>12</v>
      </c>
      <c r="B92" s="20">
        <v>80.049999999999613</v>
      </c>
      <c r="C92" s="20">
        <v>277.06999999999994</v>
      </c>
      <c r="D92" s="20">
        <v>749.81999999999971</v>
      </c>
      <c r="E92" s="20">
        <v>2976.4400000000005</v>
      </c>
      <c r="F92" s="20">
        <f>SUM(B92:E92)</f>
        <v>4083.3799999999997</v>
      </c>
      <c r="G92" s="19">
        <f t="shared" ref="G92" si="43">SUM(G83:G91)</f>
        <v>99.999999999999986</v>
      </c>
      <c r="H92" s="20">
        <v>47961.46</v>
      </c>
      <c r="I92" s="20">
        <f>SUM(I83:I91)</f>
        <v>100.00000000000001</v>
      </c>
    </row>
    <row r="93" spans="1:9" x14ac:dyDescent="0.15">
      <c r="A93" s="23"/>
      <c r="B93" s="23"/>
      <c r="C93" s="23"/>
      <c r="D93" s="23"/>
      <c r="E93" s="23"/>
      <c r="F93" s="23"/>
      <c r="G93" s="23"/>
      <c r="H93" s="23"/>
    </row>
    <row r="94" spans="1:9" x14ac:dyDescent="0.15">
      <c r="A94" s="3" t="s">
        <v>15</v>
      </c>
    </row>
    <row r="95" spans="1:9" x14ac:dyDescent="0.15">
      <c r="A95" s="4"/>
      <c r="B95" s="5" t="s">
        <v>1</v>
      </c>
      <c r="C95" s="5" t="s">
        <v>2</v>
      </c>
      <c r="D95" s="6" t="s">
        <v>27</v>
      </c>
      <c r="E95" s="6" t="s">
        <v>28</v>
      </c>
      <c r="F95" s="6" t="s">
        <v>3</v>
      </c>
      <c r="G95" s="7" t="s">
        <v>3</v>
      </c>
      <c r="H95" s="6" t="s">
        <v>4</v>
      </c>
      <c r="I95" s="5" t="s">
        <v>18</v>
      </c>
    </row>
    <row r="96" spans="1:9" x14ac:dyDescent="0.15">
      <c r="A96" s="8"/>
      <c r="B96" s="9"/>
      <c r="C96" s="9"/>
      <c r="D96" s="10"/>
      <c r="E96" s="10"/>
      <c r="F96" s="10" t="s">
        <v>25</v>
      </c>
      <c r="G96" s="11" t="s">
        <v>5</v>
      </c>
      <c r="H96" s="29">
        <v>43100</v>
      </c>
      <c r="I96" s="9" t="s">
        <v>6</v>
      </c>
    </row>
    <row r="97" spans="1:9" x14ac:dyDescent="0.15">
      <c r="A97" s="12" t="s">
        <v>19</v>
      </c>
      <c r="B97" s="24">
        <v>4.7200000000000024</v>
      </c>
      <c r="C97" s="24">
        <v>-1.0399999999999991</v>
      </c>
      <c r="D97" s="25">
        <v>-6.6800000000000015</v>
      </c>
      <c r="E97" s="25">
        <v>-0.65000000000000036</v>
      </c>
      <c r="F97" s="26">
        <f>SUM(B97:E97)</f>
        <v>-3.6499999999999986</v>
      </c>
      <c r="G97" s="13">
        <f>F97/$F$106*100</f>
        <v>-0.56766928986904697</v>
      </c>
      <c r="H97" s="25">
        <v>169.23000000000002</v>
      </c>
      <c r="I97" s="14">
        <f>H97/$H$106*100</f>
        <v>1.4768639483922315</v>
      </c>
    </row>
    <row r="98" spans="1:9" x14ac:dyDescent="0.15">
      <c r="A98" s="15" t="s">
        <v>20</v>
      </c>
      <c r="B98" s="24">
        <v>-11.090000000000002</v>
      </c>
      <c r="C98" s="24">
        <v>-3.4899999999999993</v>
      </c>
      <c r="D98" s="25">
        <v>1.9499999999999993</v>
      </c>
      <c r="E98" s="25">
        <v>4.2900000000000009</v>
      </c>
      <c r="F98" s="26">
        <f t="shared" ref="F98:F105" si="44">SUM(B98:E98)</f>
        <v>-8.3400000000000016</v>
      </c>
      <c r="G98" s="13">
        <f t="shared" ref="G98:G105" si="45">F98/$F$106*100</f>
        <v>-1.2970854458925631</v>
      </c>
      <c r="H98" s="25">
        <v>57.36</v>
      </c>
      <c r="I98" s="14">
        <f t="shared" ref="I98:I105" si="46">H98/$H$106*100</f>
        <v>0.50057859764686163</v>
      </c>
    </row>
    <row r="99" spans="1:9" x14ac:dyDescent="0.15">
      <c r="A99" s="15" t="s">
        <v>7</v>
      </c>
      <c r="B99" s="24">
        <v>-2.54</v>
      </c>
      <c r="C99" s="24">
        <v>-1.6700000000000002</v>
      </c>
      <c r="D99" s="25">
        <v>1.1500000000000001</v>
      </c>
      <c r="E99" s="25">
        <v>0.37000000000000011</v>
      </c>
      <c r="F99" s="26">
        <f t="shared" si="44"/>
        <v>-2.6899999999999995</v>
      </c>
      <c r="G99" s="13">
        <f t="shared" si="45"/>
        <v>-0.41836449034184564</v>
      </c>
      <c r="H99" s="25">
        <v>5.91</v>
      </c>
      <c r="I99" s="14">
        <f t="shared" si="46"/>
        <v>5.157635132658564E-2</v>
      </c>
    </row>
    <row r="100" spans="1:9" x14ac:dyDescent="0.15">
      <c r="A100" s="15" t="s">
        <v>8</v>
      </c>
      <c r="B100" s="24">
        <v>-120.58000000000004</v>
      </c>
      <c r="C100" s="24">
        <v>-4.7600000000000051</v>
      </c>
      <c r="D100" s="25">
        <v>-108.01000000000002</v>
      </c>
      <c r="E100" s="25">
        <v>154.76999999999998</v>
      </c>
      <c r="F100" s="26">
        <f t="shared" si="44"/>
        <v>-78.580000000000098</v>
      </c>
      <c r="G100" s="13">
        <f t="shared" si="45"/>
        <v>-12.22121994463282</v>
      </c>
      <c r="H100" s="25">
        <v>4393.83</v>
      </c>
      <c r="I100" s="14">
        <f t="shared" si="46"/>
        <v>38.344791835751565</v>
      </c>
    </row>
    <row r="101" spans="1:9" x14ac:dyDescent="0.15">
      <c r="A101" s="15" t="s">
        <v>21</v>
      </c>
      <c r="B101" s="24">
        <v>0</v>
      </c>
      <c r="C101" s="24">
        <v>0</v>
      </c>
      <c r="D101" s="25">
        <v>0</v>
      </c>
      <c r="E101" s="25">
        <v>0</v>
      </c>
      <c r="F101" s="26">
        <f t="shared" si="44"/>
        <v>0</v>
      </c>
      <c r="G101" s="13">
        <f t="shared" si="45"/>
        <v>0</v>
      </c>
      <c r="H101" s="25">
        <v>0</v>
      </c>
      <c r="I101" s="14">
        <f t="shared" si="46"/>
        <v>0</v>
      </c>
    </row>
    <row r="102" spans="1:9" x14ac:dyDescent="0.15">
      <c r="A102" s="15" t="s">
        <v>22</v>
      </c>
      <c r="B102" s="24">
        <v>-3.62</v>
      </c>
      <c r="C102" s="24">
        <v>-1.22</v>
      </c>
      <c r="D102" s="25">
        <v>10.98</v>
      </c>
      <c r="E102" s="25">
        <v>58.290000000000006</v>
      </c>
      <c r="F102" s="26">
        <f t="shared" si="44"/>
        <v>64.430000000000007</v>
      </c>
      <c r="G102" s="13">
        <f t="shared" si="45"/>
        <v>10.020529409934991</v>
      </c>
      <c r="H102" s="25">
        <v>77.67</v>
      </c>
      <c r="I102" s="14">
        <f t="shared" si="46"/>
        <v>0.67782321616512808</v>
      </c>
    </row>
    <row r="103" spans="1:9" x14ac:dyDescent="0.15">
      <c r="A103" s="15" t="s">
        <v>9</v>
      </c>
      <c r="B103" s="24">
        <v>14.91</v>
      </c>
      <c r="C103" s="24">
        <v>-0.12</v>
      </c>
      <c r="D103" s="25">
        <v>-0.03</v>
      </c>
      <c r="E103" s="25">
        <v>42.71</v>
      </c>
      <c r="F103" s="26">
        <f t="shared" si="44"/>
        <v>57.47</v>
      </c>
      <c r="G103" s="13">
        <f t="shared" si="45"/>
        <v>8.9380696133627779</v>
      </c>
      <c r="H103" s="25">
        <v>257</v>
      </c>
      <c r="I103" s="14">
        <f t="shared" si="46"/>
        <v>2.2428294908515243</v>
      </c>
    </row>
    <row r="104" spans="1:9" x14ac:dyDescent="0.15">
      <c r="A104" s="15" t="s">
        <v>10</v>
      </c>
      <c r="B104" s="24">
        <v>281.20000000000005</v>
      </c>
      <c r="C104" s="24">
        <v>408.8</v>
      </c>
      <c r="D104" s="25">
        <v>106.67</v>
      </c>
      <c r="E104" s="25">
        <v>-20.089999999999989</v>
      </c>
      <c r="F104" s="26">
        <f t="shared" si="44"/>
        <v>776.57999999999993</v>
      </c>
      <c r="G104" s="13">
        <f t="shared" si="45"/>
        <v>120.77825126753552</v>
      </c>
      <c r="H104" s="25">
        <v>4721.0300000000007</v>
      </c>
      <c r="I104" s="14">
        <f t="shared" si="46"/>
        <v>41.200254129162545</v>
      </c>
    </row>
    <row r="105" spans="1:9" x14ac:dyDescent="0.15">
      <c r="A105" s="16" t="s">
        <v>11</v>
      </c>
      <c r="B105" s="27">
        <v>0.22</v>
      </c>
      <c r="C105" s="27">
        <v>205</v>
      </c>
      <c r="D105" s="32">
        <v>-357.43</v>
      </c>
      <c r="E105" s="32">
        <v>-10.029999999999999</v>
      </c>
      <c r="F105" s="28">
        <f t="shared" si="44"/>
        <v>-162.24</v>
      </c>
      <c r="G105" s="13">
        <f t="shared" si="45"/>
        <v>-25.232511120097051</v>
      </c>
      <c r="H105" s="31">
        <v>1776.71</v>
      </c>
      <c r="I105" s="17">
        <f t="shared" si="46"/>
        <v>15.505282430703549</v>
      </c>
    </row>
    <row r="106" spans="1:9" x14ac:dyDescent="0.15">
      <c r="A106" s="18" t="s">
        <v>12</v>
      </c>
      <c r="B106" s="20">
        <v>163.22</v>
      </c>
      <c r="C106" s="20">
        <v>601.5</v>
      </c>
      <c r="D106" s="20">
        <v>-351.40000000000003</v>
      </c>
      <c r="E106" s="20">
        <v>229.66</v>
      </c>
      <c r="F106" s="20">
        <f>SUM(B106:E106)</f>
        <v>642.98</v>
      </c>
      <c r="G106" s="19">
        <f t="shared" ref="G106" si="47">SUM(G97:G105)</f>
        <v>99.999999999999972</v>
      </c>
      <c r="H106" s="20">
        <v>11458.740000000002</v>
      </c>
      <c r="I106" s="20">
        <f>SUM(I97:I105)</f>
        <v>100</v>
      </c>
    </row>
  </sheetData>
  <phoneticPr fontId="0" type="noConversion"/>
  <pageMargins left="0.75" right="0.75" top="0.39" bottom="0.53" header="0.3" footer="0.28000000000000003"/>
  <pageSetup paperSize="9"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2017</vt:lpstr>
      <vt:lpstr>'2017'!Utskriftsområde</vt:lpstr>
      <vt:lpstr>'2017'!Utskriftsrubriker</vt:lpstr>
    </vt:vector>
  </TitlesOfParts>
  <Company>Fondbolagens Förening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Strand</dc:creator>
  <cp:lastModifiedBy>Fredrik Pettersson</cp:lastModifiedBy>
  <cp:lastPrinted>2018-01-31T16:22:20Z</cp:lastPrinted>
  <dcterms:created xsi:type="dcterms:W3CDTF">2001-01-11T13:23:45Z</dcterms:created>
  <dcterms:modified xsi:type="dcterms:W3CDTF">2018-01-31T16:28:42Z</dcterms:modified>
</cp:coreProperties>
</file>