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t efter kategori/"/>
    </mc:Choice>
  </mc:AlternateContent>
  <xr:revisionPtr revIDLastSave="14" documentId="11_B0A1C91D583E52FABD261CF1EEBC1F8738A731AF" xr6:coauthVersionLast="45" xr6:coauthVersionMax="45" xr10:uidLastSave="{616DD2A7-0C6B-49AE-B43F-8D60EDC3685C}"/>
  <bookViews>
    <workbookView xWindow="-120" yWindow="-120" windowWidth="24240" windowHeight="13140" xr2:uid="{00000000-000D-0000-FFFF-FFFF00000000}"/>
  </bookViews>
  <sheets>
    <sheet name="2020" sheetId="2" r:id="rId1"/>
  </sheets>
  <definedNames>
    <definedName name="_xlnm.Print_Area" localSheetId="0">'2020'!$A$1:$I$106</definedName>
    <definedName name="_xlnm.Print_Titles" localSheetId="0">'2020'!$1:$8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D21" i="2" s="1"/>
  <c r="E20" i="2"/>
  <c r="E21" i="2" s="1"/>
  <c r="B21" i="2"/>
  <c r="C21" i="2"/>
  <c r="F27" i="2" l="1"/>
  <c r="F28" i="2"/>
  <c r="F29" i="2"/>
  <c r="F30" i="2"/>
  <c r="F31" i="2"/>
  <c r="F32" i="2"/>
  <c r="F33" i="2"/>
  <c r="F34" i="2"/>
  <c r="F35" i="2"/>
  <c r="F36" i="2"/>
  <c r="F41" i="2"/>
  <c r="F42" i="2"/>
  <c r="F43" i="2"/>
  <c r="F44" i="2"/>
  <c r="F45" i="2"/>
  <c r="F46" i="2"/>
  <c r="F47" i="2"/>
  <c r="F48" i="2"/>
  <c r="F49" i="2"/>
  <c r="F50" i="2"/>
  <c r="F55" i="2"/>
  <c r="F56" i="2"/>
  <c r="F57" i="2"/>
  <c r="F58" i="2"/>
  <c r="F59" i="2"/>
  <c r="F60" i="2"/>
  <c r="F61" i="2"/>
  <c r="F62" i="2"/>
  <c r="F63" i="2"/>
  <c r="F64" i="2"/>
  <c r="F69" i="2"/>
  <c r="F70" i="2"/>
  <c r="F71" i="2"/>
  <c r="F72" i="2"/>
  <c r="F73" i="2"/>
  <c r="F74" i="2"/>
  <c r="F75" i="2"/>
  <c r="F76" i="2"/>
  <c r="F77" i="2"/>
  <c r="F78" i="2"/>
  <c r="F83" i="2"/>
  <c r="F84" i="2"/>
  <c r="F85" i="2"/>
  <c r="F86" i="2"/>
  <c r="F87" i="2"/>
  <c r="F88" i="2"/>
  <c r="F89" i="2"/>
  <c r="F90" i="2"/>
  <c r="F91" i="2"/>
  <c r="F92" i="2"/>
  <c r="F97" i="2"/>
  <c r="F98" i="2"/>
  <c r="F99" i="2"/>
  <c r="F100" i="2"/>
  <c r="F101" i="2"/>
  <c r="F102" i="2"/>
  <c r="F103" i="2"/>
  <c r="F104" i="2"/>
  <c r="F105" i="2"/>
  <c r="F106" i="2"/>
  <c r="H20" i="2" l="1"/>
  <c r="H19" i="2"/>
  <c r="H18" i="2"/>
  <c r="H17" i="2"/>
  <c r="H16" i="2"/>
  <c r="H15" i="2"/>
  <c r="H14" i="2"/>
  <c r="H13" i="2"/>
  <c r="H12" i="2"/>
  <c r="H21" i="2" l="1"/>
  <c r="G105" i="2" l="1"/>
  <c r="G104" i="2"/>
  <c r="G103" i="2"/>
  <c r="G102" i="2"/>
  <c r="G101" i="2"/>
  <c r="G100" i="2"/>
  <c r="G99" i="2"/>
  <c r="G98" i="2"/>
  <c r="G97" i="2"/>
  <c r="G91" i="2"/>
  <c r="G90" i="2"/>
  <c r="G89" i="2"/>
  <c r="G88" i="2"/>
  <c r="G87" i="2"/>
  <c r="G86" i="2"/>
  <c r="G85" i="2"/>
  <c r="G84" i="2"/>
  <c r="G83" i="2"/>
  <c r="G77" i="2"/>
  <c r="G76" i="2"/>
  <c r="G75" i="2"/>
  <c r="G74" i="2"/>
  <c r="G73" i="2"/>
  <c r="G72" i="2"/>
  <c r="G71" i="2"/>
  <c r="G70" i="2"/>
  <c r="G69" i="2"/>
  <c r="G63" i="2"/>
  <c r="G62" i="2"/>
  <c r="G61" i="2"/>
  <c r="G60" i="2"/>
  <c r="G59" i="2"/>
  <c r="G58" i="2"/>
  <c r="G57" i="2"/>
  <c r="G56" i="2"/>
  <c r="G55" i="2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7" i="2"/>
  <c r="G92" i="2" l="1"/>
  <c r="G106" i="2"/>
  <c r="G78" i="2"/>
  <c r="G64" i="2"/>
  <c r="G50" i="2"/>
  <c r="G36" i="2"/>
  <c r="I98" i="2"/>
  <c r="I99" i="2"/>
  <c r="I100" i="2"/>
  <c r="I101" i="2"/>
  <c r="I102" i="2"/>
  <c r="I103" i="2"/>
  <c r="I104" i="2"/>
  <c r="I105" i="2"/>
  <c r="I97" i="2"/>
  <c r="I84" i="2"/>
  <c r="I85" i="2"/>
  <c r="I86" i="2"/>
  <c r="I87" i="2"/>
  <c r="I88" i="2"/>
  <c r="I89" i="2"/>
  <c r="I90" i="2"/>
  <c r="I91" i="2"/>
  <c r="I83" i="2"/>
  <c r="I70" i="2"/>
  <c r="I71" i="2"/>
  <c r="I72" i="2"/>
  <c r="I73" i="2"/>
  <c r="I74" i="2"/>
  <c r="I75" i="2"/>
  <c r="I76" i="2"/>
  <c r="I77" i="2"/>
  <c r="I69" i="2"/>
  <c r="I56" i="2"/>
  <c r="I57" i="2"/>
  <c r="I58" i="2"/>
  <c r="I59" i="2"/>
  <c r="I60" i="2"/>
  <c r="I61" i="2"/>
  <c r="I62" i="2"/>
  <c r="I63" i="2"/>
  <c r="I55" i="2"/>
  <c r="I42" i="2"/>
  <c r="I43" i="2"/>
  <c r="I44" i="2"/>
  <c r="I45" i="2"/>
  <c r="I46" i="2"/>
  <c r="I47" i="2"/>
  <c r="I48" i="2"/>
  <c r="I49" i="2"/>
  <c r="I41" i="2"/>
  <c r="I28" i="2"/>
  <c r="I29" i="2"/>
  <c r="I30" i="2"/>
  <c r="I31" i="2"/>
  <c r="I32" i="2"/>
  <c r="I33" i="2"/>
  <c r="I34" i="2"/>
  <c r="I35" i="2"/>
  <c r="I27" i="2"/>
  <c r="A13" i="2"/>
  <c r="A14" i="2"/>
  <c r="A15" i="2"/>
  <c r="A16" i="2"/>
  <c r="A17" i="2"/>
  <c r="A18" i="2"/>
  <c r="A19" i="2"/>
  <c r="A20" i="2"/>
  <c r="A12" i="2"/>
  <c r="F13" i="2"/>
  <c r="F14" i="2"/>
  <c r="F15" i="2"/>
  <c r="F16" i="2"/>
  <c r="F17" i="2"/>
  <c r="F18" i="2"/>
  <c r="F19" i="2"/>
  <c r="F20" i="2"/>
  <c r="F12" i="2"/>
  <c r="I78" i="2" l="1"/>
  <c r="I36" i="2"/>
  <c r="I92" i="2"/>
  <c r="I50" i="2"/>
  <c r="I106" i="2"/>
  <c r="I64" i="2"/>
  <c r="F21" i="2"/>
  <c r="I17" i="2"/>
  <c r="I20" i="2" l="1"/>
  <c r="I15" i="2"/>
  <c r="I18" i="2"/>
  <c r="I16" i="2"/>
  <c r="I13" i="2"/>
  <c r="I19" i="2"/>
  <c r="I14" i="2"/>
  <c r="I12" i="2"/>
  <c r="I21" i="2" l="1"/>
  <c r="G19" i="2"/>
  <c r="G16" i="2"/>
  <c r="G17" i="2"/>
  <c r="G15" i="2"/>
  <c r="G18" i="2"/>
  <c r="G12" i="2"/>
  <c r="G14" i="2"/>
  <c r="G20" i="2"/>
  <c r="G13" i="2"/>
  <c r="G21" i="2" l="1"/>
</calcChain>
</file>

<file path=xl/sharedStrings.xml><?xml version="1.0" encoding="utf-8"?>
<sst xmlns="http://schemas.openxmlformats.org/spreadsheetml/2006/main" count="147" uniqueCount="29">
  <si>
    <t>Alla fondtyper</t>
  </si>
  <si>
    <t>Kvartal 1</t>
  </si>
  <si>
    <t>Kvartal 2</t>
  </si>
  <si>
    <t>Nettosparande</t>
  </si>
  <si>
    <t>Fondförmögenhet</t>
  </si>
  <si>
    <t>fördelning %</t>
  </si>
  <si>
    <t>%</t>
  </si>
  <si>
    <t>IPS</t>
  </si>
  <si>
    <t>Fondförsäkring</t>
  </si>
  <si>
    <t>Hushållens ideella org.</t>
  </si>
  <si>
    <t>Svenska företag</t>
  </si>
  <si>
    <t>Övriga</t>
  </si>
  <si>
    <t>TOTALT</t>
  </si>
  <si>
    <t>Aktiefonder</t>
  </si>
  <si>
    <t>Blandfonder</t>
  </si>
  <si>
    <t>Övriga fonder</t>
  </si>
  <si>
    <t>Hedgefonder</t>
  </si>
  <si>
    <t xml:space="preserve"> </t>
  </si>
  <si>
    <t>Fondförm.</t>
  </si>
  <si>
    <t>Hushållens direktsparande</t>
  </si>
  <si>
    <t>ISK</t>
  </si>
  <si>
    <t>PPM</t>
  </si>
  <si>
    <t>Förvaltarregistrerat</t>
  </si>
  <si>
    <t>Långa räntefonder</t>
  </si>
  <si>
    <t>Korta räntefonder</t>
  </si>
  <si>
    <t>summa</t>
  </si>
  <si>
    <t>Kvartal 3</t>
  </si>
  <si>
    <t>Kvartal 4</t>
  </si>
  <si>
    <t>Nettosparande i fonder samt fondförmögenhet efter kategorier 2020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</si>
</sst>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/>
    <xf numFmtId="1" fontId="3" fillId="0" borderId="8" xfId="0" applyNumberFormat="1" applyFont="1" applyBorder="1"/>
    <xf numFmtId="3" fontId="3" fillId="0" borderId="7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3" fillId="0" borderId="10" xfId="0" applyNumberFormat="1" applyFont="1" applyBorder="1"/>
    <xf numFmtId="0" fontId="3" fillId="2" borderId="4" xfId="0" applyFont="1" applyFill="1" applyBorder="1"/>
    <xf numFmtId="1" fontId="3" fillId="0" borderId="11" xfId="0" applyNumberFormat="1" applyFont="1" applyFill="1" applyBorder="1"/>
    <xf numFmtId="3" fontId="3" fillId="0" borderId="4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4" xfId="0" applyNumberFormat="1" applyFont="1" applyBorder="1"/>
    <xf numFmtId="3" fontId="3" fillId="0" borderId="14" xfId="0" applyNumberFormat="1" applyFont="1" applyBorder="1"/>
    <xf numFmtId="3" fontId="1" fillId="0" borderId="10" xfId="0" applyNumberFormat="1" applyFont="1" applyBorder="1"/>
    <xf numFmtId="3" fontId="3" fillId="0" borderId="5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0" fontId="4" fillId="0" borderId="0" xfId="0" applyFont="1"/>
    <xf numFmtId="3" fontId="1" fillId="0" borderId="15" xfId="0" applyNumberFormat="1" applyFont="1" applyBorder="1"/>
    <xf numFmtId="3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476250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tabSelected="1" zoomScaleNormal="100" zoomScaleSheetLayoutView="100" workbookViewId="0">
      <selection activeCell="A8" sqref="A8"/>
    </sheetView>
  </sheetViews>
  <sheetFormatPr defaultRowHeight="10.5" x14ac:dyDescent="0.15"/>
  <cols>
    <col min="1" max="1" width="30.425781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customWidth="1"/>
    <col min="8" max="8" width="18.42578125" style="1" customWidth="1"/>
    <col min="9" max="9" width="12.85546875" style="1" customWidth="1"/>
    <col min="10" max="16384" width="9.140625" style="1"/>
  </cols>
  <sheetData>
    <row r="1" spans="1:9" ht="10.5" customHeight="1" x14ac:dyDescent="0.15"/>
    <row r="2" spans="1:9" ht="10.5" customHeight="1" x14ac:dyDescent="0.15"/>
    <row r="3" spans="1:9" ht="10.5" customHeight="1" x14ac:dyDescent="0.15">
      <c r="A3" s="2" t="s">
        <v>17</v>
      </c>
    </row>
    <row r="4" spans="1:9" ht="10.5" customHeight="1" x14ac:dyDescent="0.15">
      <c r="A4" s="2"/>
    </row>
    <row r="5" spans="1:9" ht="10.5" customHeight="1" x14ac:dyDescent="0.15">
      <c r="A5" s="2"/>
    </row>
    <row r="6" spans="1:9" ht="10.5" customHeight="1" x14ac:dyDescent="0.15">
      <c r="A6" s="2"/>
      <c r="B6" s="2"/>
    </row>
    <row r="7" spans="1:9" ht="12.75" x14ac:dyDescent="0.2">
      <c r="A7" s="30" t="s">
        <v>28</v>
      </c>
      <c r="B7" s="2"/>
    </row>
    <row r="8" spans="1:9" ht="10.5" customHeight="1" x14ac:dyDescent="0.15"/>
    <row r="9" spans="1:9" ht="12" customHeight="1" x14ac:dyDescent="0.15">
      <c r="A9" s="3" t="s">
        <v>0</v>
      </c>
    </row>
    <row r="10" spans="1:9" ht="12" customHeight="1" x14ac:dyDescent="0.15">
      <c r="A10" s="4"/>
      <c r="B10" s="5" t="s">
        <v>1</v>
      </c>
      <c r="C10" s="5" t="s">
        <v>2</v>
      </c>
      <c r="D10" s="5" t="s">
        <v>26</v>
      </c>
      <c r="E10" s="5" t="s">
        <v>27</v>
      </c>
      <c r="F10" s="6" t="s">
        <v>3</v>
      </c>
      <c r="G10" s="7" t="s">
        <v>3</v>
      </c>
      <c r="H10" s="6" t="s">
        <v>4</v>
      </c>
      <c r="I10" s="5" t="s">
        <v>18</v>
      </c>
    </row>
    <row r="11" spans="1:9" ht="12" customHeight="1" x14ac:dyDescent="0.15">
      <c r="A11" s="8"/>
      <c r="B11" s="9"/>
      <c r="C11" s="9"/>
      <c r="D11" s="10"/>
      <c r="E11" s="10"/>
      <c r="F11" s="10" t="s">
        <v>25</v>
      </c>
      <c r="G11" s="11" t="s">
        <v>5</v>
      </c>
      <c r="H11" s="29">
        <v>44196</v>
      </c>
      <c r="I11" s="9" t="s">
        <v>6</v>
      </c>
    </row>
    <row r="12" spans="1:9" ht="12" customHeight="1" x14ac:dyDescent="0.15">
      <c r="A12" s="12" t="str">
        <f>+A27</f>
        <v>Hushållens direktsparande</v>
      </c>
      <c r="B12" s="24">
        <f>+B27+B41+B55+B69+B83+B97</f>
        <v>-22510.529999999995</v>
      </c>
      <c r="C12" s="24">
        <f t="shared" ref="C12:E12" si="0">+C27+C41+C55+C69+C83+C97</f>
        <v>-536.92999999999961</v>
      </c>
      <c r="D12" s="24">
        <f t="shared" si="0"/>
        <v>-1263.7399999999984</v>
      </c>
      <c r="E12" s="24">
        <f t="shared" si="0"/>
        <v>-5302.0199999999968</v>
      </c>
      <c r="F12" s="26">
        <f>SUM(B12:E12)</f>
        <v>-29613.21999999999</v>
      </c>
      <c r="G12" s="13">
        <f t="shared" ref="G12:G20" si="1">F12/$F$21*100</f>
        <v>-51.231737594695289</v>
      </c>
      <c r="H12" s="24">
        <f>+H27+H41+H55+H69+H83+H97</f>
        <v>495468.80000000005</v>
      </c>
      <c r="I12" s="14">
        <f>H12/$H$21*100</f>
        <v>9.2672772906990613</v>
      </c>
    </row>
    <row r="13" spans="1:9" ht="12" customHeight="1" x14ac:dyDescent="0.15">
      <c r="A13" s="12" t="str">
        <f t="shared" ref="A13:A20" si="2">+A28</f>
        <v>ISK</v>
      </c>
      <c r="B13" s="24">
        <f t="shared" ref="B13:C20" si="3">+B28+B42+B56+B70+B84+B98</f>
        <v>-17897.259999999998</v>
      </c>
      <c r="C13" s="24">
        <f t="shared" si="3"/>
        <v>13327.099999999999</v>
      </c>
      <c r="D13" s="24">
        <f t="shared" ref="D13:E13" si="4">+D28+D42+D56+D70+D84+D98</f>
        <v>12807.649999999998</v>
      </c>
      <c r="E13" s="24">
        <f t="shared" si="4"/>
        <v>13157.999999999998</v>
      </c>
      <c r="F13" s="26">
        <f t="shared" ref="F13:F20" si="5">SUM(B13:E13)</f>
        <v>21395.489999999998</v>
      </c>
      <c r="G13" s="13">
        <f t="shared" si="1"/>
        <v>37.014824101868271</v>
      </c>
      <c r="H13" s="24">
        <f t="shared" ref="H13" si="6">+H28+H42+H56+H70+H84+H98</f>
        <v>468419.28</v>
      </c>
      <c r="I13" s="14">
        <f>H13/$H$21*100</f>
        <v>8.761341493287981</v>
      </c>
    </row>
    <row r="14" spans="1:9" ht="12" customHeight="1" x14ac:dyDescent="0.15">
      <c r="A14" s="12" t="str">
        <f t="shared" si="2"/>
        <v>IPS</v>
      </c>
      <c r="B14" s="24">
        <f t="shared" si="3"/>
        <v>-2128.67</v>
      </c>
      <c r="C14" s="24">
        <f t="shared" si="3"/>
        <v>-601.09000000000015</v>
      </c>
      <c r="D14" s="24">
        <f t="shared" ref="D14:E14" si="7">+D29+D43+D57+D71+D85+D99</f>
        <v>-716.1400000000001</v>
      </c>
      <c r="E14" s="24">
        <f t="shared" si="7"/>
        <v>-1162.4999999999998</v>
      </c>
      <c r="F14" s="26">
        <f t="shared" si="5"/>
        <v>-4608.4000000000005</v>
      </c>
      <c r="G14" s="13">
        <f t="shared" si="1"/>
        <v>-7.972666921442312</v>
      </c>
      <c r="H14" s="24">
        <f t="shared" ref="H14" si="8">+H29+H43+H57+H71+H85+H99</f>
        <v>125704.65999999999</v>
      </c>
      <c r="I14" s="14">
        <f>H14/$H$21*100</f>
        <v>2.3511872815261956</v>
      </c>
    </row>
    <row r="15" spans="1:9" ht="12" customHeight="1" x14ac:dyDescent="0.15">
      <c r="A15" s="12" t="str">
        <f t="shared" si="2"/>
        <v>Fondförsäkring</v>
      </c>
      <c r="B15" s="24">
        <f t="shared" si="3"/>
        <v>10622.159999999993</v>
      </c>
      <c r="C15" s="24">
        <f t="shared" si="3"/>
        <v>3173.9299999999948</v>
      </c>
      <c r="D15" s="24">
        <f t="shared" ref="D15:E15" si="9">+D30+D44+D58+D72+D86+D100</f>
        <v>6737.8099999999995</v>
      </c>
      <c r="E15" s="24">
        <f t="shared" si="9"/>
        <v>4153.8300000000008</v>
      </c>
      <c r="F15" s="26">
        <f t="shared" si="5"/>
        <v>24687.729999999989</v>
      </c>
      <c r="G15" s="13">
        <f t="shared" si="1"/>
        <v>42.710495689718535</v>
      </c>
      <c r="H15" s="24">
        <f t="shared" ref="H15" si="10">+H30+H44+H58+H72+H86+H100</f>
        <v>1235133.8899999999</v>
      </c>
      <c r="I15" s="14">
        <f>H15/$H$21*100</f>
        <v>23.102016211252433</v>
      </c>
    </row>
    <row r="16" spans="1:9" ht="12" customHeight="1" x14ac:dyDescent="0.15">
      <c r="A16" s="12" t="str">
        <f t="shared" si="2"/>
        <v>PPM</v>
      </c>
      <c r="B16" s="24">
        <f t="shared" si="3"/>
        <v>-6123.449999999998</v>
      </c>
      <c r="C16" s="24">
        <f t="shared" si="3"/>
        <v>2671.7099999999991</v>
      </c>
      <c r="D16" s="24">
        <f t="shared" ref="D16:E16" si="11">+D31+D45+D59+D73+D87+D101</f>
        <v>-5007.3999999999987</v>
      </c>
      <c r="E16" s="24">
        <f t="shared" si="11"/>
        <v>40481.599999999999</v>
      </c>
      <c r="F16" s="26">
        <f t="shared" si="5"/>
        <v>32022.46</v>
      </c>
      <c r="G16" s="13">
        <f t="shared" si="1"/>
        <v>55.399793330702529</v>
      </c>
      <c r="H16" s="24">
        <f t="shared" ref="H16" si="12">+H31+H45+H59+H73+H87+H101</f>
        <v>1579040.5299999998</v>
      </c>
      <c r="I16" s="14">
        <f t="shared" ref="I16:I17" si="13">H16/$H$21*100</f>
        <v>29.534466034516004</v>
      </c>
    </row>
    <row r="17" spans="1:9" ht="12" customHeight="1" x14ac:dyDescent="0.15">
      <c r="A17" s="12" t="str">
        <f t="shared" si="2"/>
        <v>Förvaltarregistrerat</v>
      </c>
      <c r="B17" s="24">
        <f t="shared" si="3"/>
        <v>-24941.05</v>
      </c>
      <c r="C17" s="24">
        <f t="shared" si="3"/>
        <v>10670.45</v>
      </c>
      <c r="D17" s="24">
        <f t="shared" ref="D17:E17" si="14">+D32+D46+D60+D74+D88+D102</f>
        <v>9421.1999999999989</v>
      </c>
      <c r="E17" s="24">
        <f t="shared" si="14"/>
        <v>10341.669999999996</v>
      </c>
      <c r="F17" s="26">
        <f t="shared" si="5"/>
        <v>5492.2699999999968</v>
      </c>
      <c r="G17" s="13">
        <f t="shared" si="1"/>
        <v>9.5017878987566036</v>
      </c>
      <c r="H17" s="24">
        <f t="shared" ref="H17" si="15">+H32+H46+H60+H74+H88+H102</f>
        <v>596789.37999999989</v>
      </c>
      <c r="I17" s="14">
        <f t="shared" si="13"/>
        <v>11.162383319806152</v>
      </c>
    </row>
    <row r="18" spans="1:9" ht="12" customHeight="1" x14ac:dyDescent="0.15">
      <c r="A18" s="12" t="str">
        <f t="shared" si="2"/>
        <v>Hushållens ideella org.</v>
      </c>
      <c r="B18" s="24">
        <f t="shared" si="3"/>
        <v>-1066.0100000000004</v>
      </c>
      <c r="C18" s="24">
        <f t="shared" si="3"/>
        <v>526.31999999999971</v>
      </c>
      <c r="D18" s="24">
        <f t="shared" ref="D18:E18" si="16">+D33+D47+D61+D75+D89+D103</f>
        <v>501.6500000000002</v>
      </c>
      <c r="E18" s="24">
        <f t="shared" si="16"/>
        <v>809.97000000000048</v>
      </c>
      <c r="F18" s="26">
        <f t="shared" si="5"/>
        <v>771.93</v>
      </c>
      <c r="G18" s="13">
        <f t="shared" si="1"/>
        <v>1.3354615000149646</v>
      </c>
      <c r="H18" s="24">
        <f t="shared" ref="H18" si="17">+H33+H47+H61+H75+H89+H103</f>
        <v>113522.88</v>
      </c>
      <c r="I18" s="14">
        <f>H18/$H$21*100</f>
        <v>2.1233385589541753</v>
      </c>
    </row>
    <row r="19" spans="1:9" ht="12" customHeight="1" x14ac:dyDescent="0.15">
      <c r="A19" s="12" t="str">
        <f t="shared" si="2"/>
        <v>Svenska företag</v>
      </c>
      <c r="B19" s="24">
        <f t="shared" si="3"/>
        <v>-17403.339999999982</v>
      </c>
      <c r="C19" s="24">
        <f t="shared" si="3"/>
        <v>6735.5400000000018</v>
      </c>
      <c r="D19" s="24">
        <f t="shared" ref="D19:E19" si="18">+D34+D48+D62+D76+D90+D104</f>
        <v>7708.0999999999967</v>
      </c>
      <c r="E19" s="24">
        <f t="shared" si="18"/>
        <v>9523.7699999999932</v>
      </c>
      <c r="F19" s="26">
        <f t="shared" si="5"/>
        <v>6564.0700000000088</v>
      </c>
      <c r="G19" s="13">
        <f t="shared" si="1"/>
        <v>11.35603327815118</v>
      </c>
      <c r="H19" s="24">
        <f t="shared" ref="H19" si="19">+H34+H48+H62+H76+H90+H104</f>
        <v>580703.28999999992</v>
      </c>
      <c r="I19" s="14">
        <f>H19/$H$21*100</f>
        <v>10.861508155611876</v>
      </c>
    </row>
    <row r="20" spans="1:9" ht="12" customHeight="1" x14ac:dyDescent="0.15">
      <c r="A20" s="16" t="str">
        <f t="shared" si="2"/>
        <v>Övriga</v>
      </c>
      <c r="B20" s="27">
        <f t="shared" si="3"/>
        <v>-8761.94</v>
      </c>
      <c r="C20" s="27">
        <f t="shared" si="3"/>
        <v>1933.4799999999984</v>
      </c>
      <c r="D20" s="27">
        <f t="shared" ref="D20:E20" si="20">+D35+D49+D63+D77+D91+D105</f>
        <v>5189.72</v>
      </c>
      <c r="E20" s="27">
        <f t="shared" si="20"/>
        <v>2728.9000000000037</v>
      </c>
      <c r="F20" s="28">
        <f t="shared" si="5"/>
        <v>1090.1600000000021</v>
      </c>
      <c r="G20" s="13">
        <f t="shared" si="1"/>
        <v>1.8860087169255202</v>
      </c>
      <c r="H20" s="27">
        <f t="shared" ref="H20" si="21">+H35+H49+H63+H77+H91+H105</f>
        <v>151650.60000000024</v>
      </c>
      <c r="I20" s="17">
        <f>H20/$H$21*100</f>
        <v>2.8364816543461244</v>
      </c>
    </row>
    <row r="21" spans="1:9" ht="12" customHeight="1" x14ac:dyDescent="0.15">
      <c r="A21" s="18" t="s">
        <v>12</v>
      </c>
      <c r="B21" s="20">
        <f>SUM(B12:B20)</f>
        <v>-90210.09</v>
      </c>
      <c r="C21" s="20">
        <f t="shared" ref="C21:D21" si="22">SUM(C12:C20)</f>
        <v>37900.509999999995</v>
      </c>
      <c r="D21" s="20">
        <f t="shared" si="22"/>
        <v>35378.850000000006</v>
      </c>
      <c r="E21" s="20">
        <f>SUM(E12:E20)</f>
        <v>74733.22</v>
      </c>
      <c r="F21" s="20">
        <f>SUM(B21:E21)</f>
        <v>57802.490000000005</v>
      </c>
      <c r="G21" s="19">
        <f t="shared" ref="G21" si="23">SUM(G12:G20)</f>
        <v>100</v>
      </c>
      <c r="H21" s="20">
        <f>SUM(H12:H20)</f>
        <v>5346433.3099999996</v>
      </c>
      <c r="I21" s="20">
        <f>SUM(I12:I20)</f>
        <v>100</v>
      </c>
    </row>
    <row r="22" spans="1:9" ht="12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2"/>
    </row>
    <row r="23" spans="1:9" ht="10.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9" ht="12" customHeight="1" x14ac:dyDescent="0.15">
      <c r="A24" s="3" t="s">
        <v>13</v>
      </c>
    </row>
    <row r="25" spans="1:9" ht="12" customHeight="1" x14ac:dyDescent="0.15">
      <c r="A25" s="4"/>
      <c r="B25" s="5" t="s">
        <v>1</v>
      </c>
      <c r="C25" s="5" t="s">
        <v>2</v>
      </c>
      <c r="D25" s="5" t="s">
        <v>26</v>
      </c>
      <c r="E25" s="5" t="s">
        <v>27</v>
      </c>
      <c r="F25" s="6" t="s">
        <v>3</v>
      </c>
      <c r="G25" s="7" t="s">
        <v>3</v>
      </c>
      <c r="H25" s="6" t="s">
        <v>4</v>
      </c>
      <c r="I25" s="5" t="s">
        <v>18</v>
      </c>
    </row>
    <row r="26" spans="1:9" ht="12" customHeight="1" x14ac:dyDescent="0.15">
      <c r="A26" s="8"/>
      <c r="B26" s="9"/>
      <c r="C26" s="9"/>
      <c r="D26" s="10"/>
      <c r="E26" s="10"/>
      <c r="F26" s="10" t="s">
        <v>25</v>
      </c>
      <c r="G26" s="11" t="s">
        <v>5</v>
      </c>
      <c r="H26" s="29">
        <v>44196</v>
      </c>
      <c r="I26" s="9" t="s">
        <v>6</v>
      </c>
    </row>
    <row r="27" spans="1:9" ht="12" customHeight="1" x14ac:dyDescent="0.15">
      <c r="A27" s="12" t="s">
        <v>19</v>
      </c>
      <c r="B27" s="24">
        <v>-12262.489999999994</v>
      </c>
      <c r="C27" s="24">
        <v>-176.96000000000095</v>
      </c>
      <c r="D27" s="25">
        <v>-628.06999999999789</v>
      </c>
      <c r="E27" s="25">
        <v>-3324.5699999999961</v>
      </c>
      <c r="F27" s="26">
        <f>SUM(B27:E27)</f>
        <v>-16392.089999999989</v>
      </c>
      <c r="G27" s="13">
        <f t="shared" ref="G27:G35" si="24">F27/$F$36*100</f>
        <v>-29.454242406437192</v>
      </c>
      <c r="H27" s="25">
        <v>322575.37</v>
      </c>
      <c r="I27" s="14">
        <f>H27/$H$36*100</f>
        <v>9.5839449878296588</v>
      </c>
    </row>
    <row r="28" spans="1:9" ht="12" customHeight="1" x14ac:dyDescent="0.15">
      <c r="A28" s="15" t="s">
        <v>20</v>
      </c>
      <c r="B28" s="24">
        <v>-7731.0699999999961</v>
      </c>
      <c r="C28" s="24">
        <v>10896.109999999999</v>
      </c>
      <c r="D28" s="25">
        <v>7446.3599999999988</v>
      </c>
      <c r="E28" s="25">
        <v>8252.0799999999981</v>
      </c>
      <c r="F28" s="26">
        <f t="shared" ref="F28:F35" si="25">SUM(B28:E28)</f>
        <v>18863.48</v>
      </c>
      <c r="G28" s="13">
        <f t="shared" si="24"/>
        <v>33.894976940035114</v>
      </c>
      <c r="H28" s="25">
        <v>208162.35</v>
      </c>
      <c r="I28" s="14">
        <f t="shared" ref="I28:I35" si="26">H28/$H$36*100</f>
        <v>6.1846523215251779</v>
      </c>
    </row>
    <row r="29" spans="1:9" ht="12" customHeight="1" x14ac:dyDescent="0.15">
      <c r="A29" s="15" t="s">
        <v>7</v>
      </c>
      <c r="B29" s="24">
        <v>-2049.6999999999998</v>
      </c>
      <c r="C29" s="24">
        <v>35.319999999999936</v>
      </c>
      <c r="D29" s="25">
        <v>-259.70000000000005</v>
      </c>
      <c r="E29" s="25">
        <v>-697.16999999999985</v>
      </c>
      <c r="F29" s="26">
        <f t="shared" si="25"/>
        <v>-2971.25</v>
      </c>
      <c r="G29" s="13">
        <f t="shared" si="24"/>
        <v>-5.3389114963452844</v>
      </c>
      <c r="H29" s="25">
        <v>74577.56</v>
      </c>
      <c r="I29" s="14">
        <f t="shared" si="26"/>
        <v>2.2157526545395134</v>
      </c>
    </row>
    <row r="30" spans="1:9" ht="10.5" customHeight="1" x14ac:dyDescent="0.15">
      <c r="A30" s="15" t="s">
        <v>8</v>
      </c>
      <c r="B30" s="24">
        <v>-7541.2400000000052</v>
      </c>
      <c r="C30" s="24">
        <v>4951.4399999999951</v>
      </c>
      <c r="D30" s="25">
        <v>7223.84</v>
      </c>
      <c r="E30" s="25">
        <v>5555.2400000000016</v>
      </c>
      <c r="F30" s="26">
        <f t="shared" si="25"/>
        <v>10189.279999999992</v>
      </c>
      <c r="G30" s="13">
        <f t="shared" si="24"/>
        <v>18.308679556240985</v>
      </c>
      <c r="H30" s="25">
        <v>705882</v>
      </c>
      <c r="I30" s="14">
        <f t="shared" si="26"/>
        <v>20.972259152641367</v>
      </c>
    </row>
    <row r="31" spans="1:9" ht="12" customHeight="1" x14ac:dyDescent="0.15">
      <c r="A31" s="15" t="s">
        <v>21</v>
      </c>
      <c r="B31" s="24">
        <v>-13038.91</v>
      </c>
      <c r="C31" s="24">
        <v>9347.81</v>
      </c>
      <c r="D31" s="25">
        <v>1957.3200000000006</v>
      </c>
      <c r="E31" s="25">
        <v>25205.539999999997</v>
      </c>
      <c r="F31" s="26">
        <f t="shared" si="25"/>
        <v>23471.759999999998</v>
      </c>
      <c r="G31" s="13">
        <f t="shared" si="24"/>
        <v>42.175397325522042</v>
      </c>
      <c r="H31" s="25">
        <v>1214646.3899999999</v>
      </c>
      <c r="I31" s="14">
        <f t="shared" si="26"/>
        <v>36.088013109698636</v>
      </c>
    </row>
    <row r="32" spans="1:9" ht="12" customHeight="1" x14ac:dyDescent="0.15">
      <c r="A32" s="15" t="s">
        <v>22</v>
      </c>
      <c r="B32" s="24">
        <v>-15283.099999999999</v>
      </c>
      <c r="C32" s="24">
        <v>11443.580000000002</v>
      </c>
      <c r="D32" s="25">
        <v>9825.5399999999972</v>
      </c>
      <c r="E32" s="25">
        <v>14190.109999999997</v>
      </c>
      <c r="F32" s="26">
        <f t="shared" si="25"/>
        <v>20176.129999999997</v>
      </c>
      <c r="G32" s="13">
        <f t="shared" si="24"/>
        <v>36.253621340768014</v>
      </c>
      <c r="H32" s="25">
        <v>374457.91</v>
      </c>
      <c r="I32" s="14">
        <f t="shared" si="26"/>
        <v>11.125412363931163</v>
      </c>
    </row>
    <row r="33" spans="1:9" ht="12" customHeight="1" x14ac:dyDescent="0.15">
      <c r="A33" s="15" t="s">
        <v>9</v>
      </c>
      <c r="B33" s="24">
        <v>-695.84000000000015</v>
      </c>
      <c r="C33" s="24">
        <v>1188.5999999999999</v>
      </c>
      <c r="D33" s="25">
        <v>71.080000000000155</v>
      </c>
      <c r="E33" s="25">
        <v>700.7800000000002</v>
      </c>
      <c r="F33" s="26">
        <f t="shared" si="25"/>
        <v>1264.6200000000001</v>
      </c>
      <c r="G33" s="13">
        <f t="shared" si="24"/>
        <v>2.2723413568390991</v>
      </c>
      <c r="H33" s="25">
        <v>51380.69</v>
      </c>
      <c r="I33" s="14">
        <f t="shared" si="26"/>
        <v>1.5265570536173592</v>
      </c>
    </row>
    <row r="34" spans="1:9" ht="12" customHeight="1" x14ac:dyDescent="0.15">
      <c r="A34" s="15" t="s">
        <v>10</v>
      </c>
      <c r="B34" s="24">
        <v>-12082.859999999993</v>
      </c>
      <c r="C34" s="24">
        <v>6737.5600000000049</v>
      </c>
      <c r="D34" s="25">
        <v>6475.6499999999942</v>
      </c>
      <c r="E34" s="25">
        <v>4580.7499999999891</v>
      </c>
      <c r="F34" s="26">
        <f t="shared" si="25"/>
        <v>5711.0999999999949</v>
      </c>
      <c r="G34" s="13">
        <f t="shared" si="24"/>
        <v>10.262030272369381</v>
      </c>
      <c r="H34" s="25">
        <v>326625.56</v>
      </c>
      <c r="I34" s="14">
        <f t="shared" si="26"/>
        <v>9.7042790299180481</v>
      </c>
    </row>
    <row r="35" spans="1:9" ht="10.5" customHeight="1" x14ac:dyDescent="0.15">
      <c r="A35" s="16" t="s">
        <v>11</v>
      </c>
      <c r="B35" s="27">
        <v>-6429.17</v>
      </c>
      <c r="C35" s="27">
        <v>929.61999999999898</v>
      </c>
      <c r="D35" s="32">
        <v>366.8100000000004</v>
      </c>
      <c r="E35" s="32">
        <v>472.44000000000233</v>
      </c>
      <c r="F35" s="28">
        <f t="shared" si="25"/>
        <v>-4660.2999999999984</v>
      </c>
      <c r="G35" s="13">
        <f t="shared" si="24"/>
        <v>-8.3738928889921471</v>
      </c>
      <c r="H35" s="31">
        <v>87481.210000000196</v>
      </c>
      <c r="I35" s="17">
        <f t="shared" si="26"/>
        <v>2.5991293262990776</v>
      </c>
    </row>
    <row r="36" spans="1:9" ht="12" customHeight="1" x14ac:dyDescent="0.15">
      <c r="A36" s="18" t="s">
        <v>12</v>
      </c>
      <c r="B36" s="20">
        <v>-77114.37999999999</v>
      </c>
      <c r="C36" s="20">
        <v>45353.08</v>
      </c>
      <c r="D36" s="20">
        <v>32478.829999999994</v>
      </c>
      <c r="E36" s="20">
        <v>54935.199999999983</v>
      </c>
      <c r="F36" s="20">
        <f>SUM(B36:E36)</f>
        <v>55652.729999999989</v>
      </c>
      <c r="G36" s="19">
        <f t="shared" ref="G36" si="27">SUM(G27:G35)</f>
        <v>100.00000000000001</v>
      </c>
      <c r="H36" s="20">
        <v>3365789.04</v>
      </c>
      <c r="I36" s="20">
        <f>SUM(I27:I35)</f>
        <v>100</v>
      </c>
    </row>
    <row r="37" spans="1:9" ht="12" customHeight="1" x14ac:dyDescent="0.15">
      <c r="A37" s="23"/>
      <c r="B37" s="23"/>
      <c r="C37" s="23"/>
      <c r="D37" s="23"/>
      <c r="E37" s="23"/>
      <c r="F37" s="23"/>
      <c r="G37" s="23"/>
      <c r="H37" s="23"/>
    </row>
    <row r="38" spans="1:9" ht="12" customHeight="1" x14ac:dyDescent="0.15">
      <c r="A38" s="3" t="s">
        <v>14</v>
      </c>
    </row>
    <row r="39" spans="1:9" ht="12" customHeight="1" x14ac:dyDescent="0.15">
      <c r="A39" s="4"/>
      <c r="B39" s="5" t="s">
        <v>1</v>
      </c>
      <c r="C39" s="5" t="s">
        <v>2</v>
      </c>
      <c r="D39" s="6" t="s">
        <v>26</v>
      </c>
      <c r="E39" s="6" t="s">
        <v>27</v>
      </c>
      <c r="F39" s="6" t="s">
        <v>3</v>
      </c>
      <c r="G39" s="7" t="s">
        <v>3</v>
      </c>
      <c r="H39" s="6" t="s">
        <v>4</v>
      </c>
      <c r="I39" s="5" t="s">
        <v>18</v>
      </c>
    </row>
    <row r="40" spans="1:9" ht="12" customHeight="1" x14ac:dyDescent="0.15">
      <c r="A40" s="8"/>
      <c r="B40" s="9"/>
      <c r="C40" s="9"/>
      <c r="D40" s="10"/>
      <c r="E40" s="10"/>
      <c r="F40" s="10" t="s">
        <v>25</v>
      </c>
      <c r="G40" s="11" t="s">
        <v>5</v>
      </c>
      <c r="H40" s="29">
        <v>44196</v>
      </c>
      <c r="I40" s="9" t="s">
        <v>6</v>
      </c>
    </row>
    <row r="41" spans="1:9" ht="12" customHeight="1" x14ac:dyDescent="0.15">
      <c r="A41" s="12" t="s">
        <v>19</v>
      </c>
      <c r="B41" s="24">
        <v>-5257.5400000000027</v>
      </c>
      <c r="C41" s="24">
        <v>57.240000000000691</v>
      </c>
      <c r="D41" s="25">
        <v>52.320000000000164</v>
      </c>
      <c r="E41" s="25">
        <v>-893.04000000000087</v>
      </c>
      <c r="F41" s="26">
        <f>SUM(B41:E41)</f>
        <v>-6041.0200000000023</v>
      </c>
      <c r="G41" s="13">
        <f t="shared" ref="G41:G49" si="28">F41/$F$50*100</f>
        <v>45.159211671236655</v>
      </c>
      <c r="H41" s="25">
        <v>101804.24000000005</v>
      </c>
      <c r="I41" s="14">
        <f>+H41/$H$50*100</f>
        <v>8.7249637607696791</v>
      </c>
    </row>
    <row r="42" spans="1:9" ht="12" customHeight="1" x14ac:dyDescent="0.15">
      <c r="A42" s="15" t="s">
        <v>20</v>
      </c>
      <c r="B42" s="24">
        <v>-9940.74</v>
      </c>
      <c r="C42" s="24">
        <v>3763.8999999999996</v>
      </c>
      <c r="D42" s="25">
        <v>4132.9500000000007</v>
      </c>
      <c r="E42" s="25">
        <v>4347.16</v>
      </c>
      <c r="F42" s="26">
        <f t="shared" ref="F42:F49" si="29">SUM(B42:E42)</f>
        <v>2303.2700000000004</v>
      </c>
      <c r="G42" s="13">
        <f t="shared" si="28"/>
        <v>-17.217929665190521</v>
      </c>
      <c r="H42" s="25">
        <v>207814.81</v>
      </c>
      <c r="I42" s="14">
        <f t="shared" ref="I42:I49" si="30">+H42/$H$50*100</f>
        <v>17.810424066828997</v>
      </c>
    </row>
    <row r="43" spans="1:9" ht="12" customHeight="1" x14ac:dyDescent="0.15">
      <c r="A43" s="15" t="s">
        <v>7</v>
      </c>
      <c r="B43" s="24">
        <v>-730.51</v>
      </c>
      <c r="C43" s="24">
        <v>-240.08000000000004</v>
      </c>
      <c r="D43" s="25">
        <v>-269.11</v>
      </c>
      <c r="E43" s="25">
        <v>-330.25</v>
      </c>
      <c r="F43" s="26">
        <f t="shared" si="29"/>
        <v>-1569.95</v>
      </c>
      <c r="G43" s="13">
        <f t="shared" si="28"/>
        <v>11.736048608224763</v>
      </c>
      <c r="H43" s="25">
        <v>46497.78</v>
      </c>
      <c r="I43" s="14">
        <f t="shared" si="30"/>
        <v>3.9850152160287324</v>
      </c>
    </row>
    <row r="44" spans="1:9" ht="12" customHeight="1" x14ac:dyDescent="0.15">
      <c r="A44" s="15" t="s">
        <v>8</v>
      </c>
      <c r="B44" s="24">
        <v>-5661.59</v>
      </c>
      <c r="C44" s="24">
        <v>1123.8599999999997</v>
      </c>
      <c r="D44" s="25">
        <v>337.96000000000004</v>
      </c>
      <c r="E44" s="25">
        <v>-115.42000000000007</v>
      </c>
      <c r="F44" s="26">
        <f t="shared" si="29"/>
        <v>-4315.1900000000005</v>
      </c>
      <c r="G44" s="13">
        <f t="shared" si="28"/>
        <v>32.257893304707423</v>
      </c>
      <c r="H44" s="25">
        <v>387706.7</v>
      </c>
      <c r="I44" s="14">
        <f t="shared" si="30"/>
        <v>33.227760526551741</v>
      </c>
    </row>
    <row r="45" spans="1:9" ht="12" customHeight="1" x14ac:dyDescent="0.15">
      <c r="A45" s="15" t="s">
        <v>21</v>
      </c>
      <c r="B45" s="24">
        <v>-1549.37</v>
      </c>
      <c r="C45" s="24">
        <v>-2051.2600000000002</v>
      </c>
      <c r="D45" s="25">
        <v>-1419.6899999999998</v>
      </c>
      <c r="E45" s="25">
        <v>6343.57</v>
      </c>
      <c r="F45" s="26">
        <f t="shared" si="29"/>
        <v>1323.25</v>
      </c>
      <c r="G45" s="13">
        <f t="shared" si="28"/>
        <v>-9.8918604546854478</v>
      </c>
      <c r="H45" s="25">
        <v>269768.71999999997</v>
      </c>
      <c r="I45" s="14">
        <f t="shared" si="30"/>
        <v>23.120081302991121</v>
      </c>
    </row>
    <row r="46" spans="1:9" ht="12" customHeight="1" x14ac:dyDescent="0.15">
      <c r="A46" s="15" t="s">
        <v>22</v>
      </c>
      <c r="B46" s="24">
        <v>-2826.91</v>
      </c>
      <c r="C46" s="24">
        <v>231.55000000000018</v>
      </c>
      <c r="D46" s="25">
        <v>4.2000000000002728</v>
      </c>
      <c r="E46" s="25">
        <v>-646.30999999999995</v>
      </c>
      <c r="F46" s="26">
        <f t="shared" si="29"/>
        <v>-3237.4699999999993</v>
      </c>
      <c r="G46" s="13">
        <f t="shared" si="28"/>
        <v>24.201474752488561</v>
      </c>
      <c r="H46" s="25">
        <v>73312.14</v>
      </c>
      <c r="I46" s="14">
        <f t="shared" si="30"/>
        <v>6.2830955245525413</v>
      </c>
    </row>
    <row r="47" spans="1:9" ht="10.5" customHeight="1" x14ac:dyDescent="0.15">
      <c r="A47" s="15" t="s">
        <v>9</v>
      </c>
      <c r="B47" s="24">
        <v>214.14999999999998</v>
      </c>
      <c r="C47" s="24">
        <v>3.1399999999999864</v>
      </c>
      <c r="D47" s="25">
        <v>64.999999999999986</v>
      </c>
      <c r="E47" s="25">
        <v>176.68</v>
      </c>
      <c r="F47" s="26">
        <f t="shared" si="29"/>
        <v>458.96999999999997</v>
      </c>
      <c r="G47" s="13">
        <f t="shared" si="28"/>
        <v>-3.4309973118359949</v>
      </c>
      <c r="H47" s="25">
        <v>28871.57</v>
      </c>
      <c r="I47" s="14">
        <f t="shared" si="30"/>
        <v>2.4743900840134447</v>
      </c>
    </row>
    <row r="48" spans="1:9" ht="12" customHeight="1" x14ac:dyDescent="0.15">
      <c r="A48" s="15" t="s">
        <v>10</v>
      </c>
      <c r="B48" s="24">
        <v>-1508.2400000000016</v>
      </c>
      <c r="C48" s="24">
        <v>106.96000000000095</v>
      </c>
      <c r="D48" s="25">
        <v>39.019999999999982</v>
      </c>
      <c r="E48" s="25">
        <v>-271.66999999999962</v>
      </c>
      <c r="F48" s="26">
        <f t="shared" si="29"/>
        <v>-1633.9300000000003</v>
      </c>
      <c r="G48" s="13">
        <f t="shared" si="28"/>
        <v>12.214326508765689</v>
      </c>
      <c r="H48" s="25">
        <v>42836.329999999973</v>
      </c>
      <c r="I48" s="14">
        <f t="shared" si="30"/>
        <v>3.6712167086004528</v>
      </c>
    </row>
    <row r="49" spans="1:9" ht="12" customHeight="1" x14ac:dyDescent="0.15">
      <c r="A49" s="16" t="s">
        <v>11</v>
      </c>
      <c r="B49" s="27">
        <v>-163.54000000000019</v>
      </c>
      <c r="C49" s="27">
        <v>33.25</v>
      </c>
      <c r="D49" s="32">
        <v>32.019999999999868</v>
      </c>
      <c r="E49" s="32">
        <v>-566.81999999999925</v>
      </c>
      <c r="F49" s="28">
        <f t="shared" si="29"/>
        <v>-665.08999999999958</v>
      </c>
      <c r="G49" s="13">
        <f t="shared" si="28"/>
        <v>4.9718325862888646</v>
      </c>
      <c r="H49" s="31">
        <v>8203.3300000000163</v>
      </c>
      <c r="I49" s="17">
        <f t="shared" si="30"/>
        <v>0.70305280966327954</v>
      </c>
    </row>
    <row r="50" spans="1:9" ht="12" customHeight="1" x14ac:dyDescent="0.15">
      <c r="A50" s="18" t="s">
        <v>12</v>
      </c>
      <c r="B50" s="20">
        <v>-27424.290000000005</v>
      </c>
      <c r="C50" s="20">
        <v>3028.5600000000009</v>
      </c>
      <c r="D50" s="20">
        <v>2974.6700000000014</v>
      </c>
      <c r="E50" s="20">
        <v>8043.9</v>
      </c>
      <c r="F50" s="20">
        <f>SUM(B50:E50)</f>
        <v>-13377.160000000002</v>
      </c>
      <c r="G50" s="19">
        <f t="shared" ref="G50" si="31">SUM(G41:G49)</f>
        <v>100</v>
      </c>
      <c r="H50" s="20">
        <v>1166815.6200000001</v>
      </c>
      <c r="I50" s="20">
        <f>SUM(I41:I49)</f>
        <v>99.999999999999986</v>
      </c>
    </row>
    <row r="51" spans="1:9" ht="12" customHeight="1" x14ac:dyDescent="0.15">
      <c r="A51" s="23"/>
      <c r="B51" s="23"/>
      <c r="C51" s="23"/>
      <c r="D51" s="23"/>
      <c r="E51" s="23"/>
      <c r="F51" s="23"/>
      <c r="G51" s="23"/>
      <c r="H51" s="23"/>
    </row>
    <row r="52" spans="1:9" ht="12" customHeight="1" x14ac:dyDescent="0.15">
      <c r="A52" s="3" t="s">
        <v>23</v>
      </c>
    </row>
    <row r="53" spans="1:9" ht="12" customHeight="1" x14ac:dyDescent="0.15">
      <c r="A53" s="4"/>
      <c r="B53" s="5" t="s">
        <v>1</v>
      </c>
      <c r="C53" s="5" t="s">
        <v>2</v>
      </c>
      <c r="D53" s="6" t="s">
        <v>26</v>
      </c>
      <c r="E53" s="6" t="s">
        <v>27</v>
      </c>
      <c r="F53" s="6" t="s">
        <v>3</v>
      </c>
      <c r="G53" s="7" t="s">
        <v>3</v>
      </c>
      <c r="H53" s="6" t="s">
        <v>4</v>
      </c>
      <c r="I53" s="5" t="s">
        <v>18</v>
      </c>
    </row>
    <row r="54" spans="1:9" ht="12" customHeight="1" x14ac:dyDescent="0.15">
      <c r="A54" s="8"/>
      <c r="B54" s="9"/>
      <c r="C54" s="9"/>
      <c r="D54" s="10"/>
      <c r="E54" s="10"/>
      <c r="F54" s="10" t="s">
        <v>25</v>
      </c>
      <c r="G54" s="11" t="s">
        <v>5</v>
      </c>
      <c r="H54" s="29">
        <v>44196</v>
      </c>
      <c r="I54" s="9" t="s">
        <v>6</v>
      </c>
    </row>
    <row r="55" spans="1:9" ht="12" customHeight="1" x14ac:dyDescent="0.15">
      <c r="A55" s="12" t="s">
        <v>19</v>
      </c>
      <c r="B55" s="24">
        <v>-2852.99</v>
      </c>
      <c r="C55" s="24">
        <v>290.7000000000005</v>
      </c>
      <c r="D55" s="25">
        <v>-311.49000000000069</v>
      </c>
      <c r="E55" s="25">
        <v>-637.11999999999989</v>
      </c>
      <c r="F55" s="26">
        <f>SUM(B55:E55)</f>
        <v>-3510.8999999999996</v>
      </c>
      <c r="G55" s="13">
        <f t="shared" ref="G55:G63" si="32">F55/$F$64*100</f>
        <v>-24.616802024370685</v>
      </c>
      <c r="H55" s="25">
        <v>32161.550000000003</v>
      </c>
      <c r="I55" s="14">
        <f>+H55/$H$64*100</f>
        <v>6.3880304724559061</v>
      </c>
    </row>
    <row r="56" spans="1:9" ht="12" customHeight="1" x14ac:dyDescent="0.15">
      <c r="A56" s="15" t="s">
        <v>20</v>
      </c>
      <c r="B56" s="24">
        <v>-1966.7900000000009</v>
      </c>
      <c r="C56" s="24">
        <v>1022.4399999999998</v>
      </c>
      <c r="D56" s="25">
        <v>1014.5799999999999</v>
      </c>
      <c r="E56" s="25">
        <v>133.25</v>
      </c>
      <c r="F56" s="26">
        <f t="shared" ref="F56:F63" si="33">SUM(B56:E56)</f>
        <v>203.47999999999888</v>
      </c>
      <c r="G56" s="13">
        <f t="shared" si="32"/>
        <v>1.4267073616220685</v>
      </c>
      <c r="H56" s="25">
        <v>45419.14</v>
      </c>
      <c r="I56" s="14">
        <f t="shared" ref="I56:I63" si="34">+H56/$H$64*100</f>
        <v>9.0212956263843296</v>
      </c>
    </row>
    <row r="57" spans="1:9" ht="12" customHeight="1" x14ac:dyDescent="0.15">
      <c r="A57" s="15" t="s">
        <v>7</v>
      </c>
      <c r="B57" s="24">
        <v>254.45999999999998</v>
      </c>
      <c r="C57" s="24">
        <v>-197.81</v>
      </c>
      <c r="D57" s="25">
        <v>-86.72</v>
      </c>
      <c r="E57" s="25">
        <v>-70.03</v>
      </c>
      <c r="F57" s="26">
        <f t="shared" si="33"/>
        <v>-100.10000000000002</v>
      </c>
      <c r="G57" s="13">
        <f t="shared" si="32"/>
        <v>-0.70185476163932503</v>
      </c>
      <c r="H57" s="25">
        <v>2714.06</v>
      </c>
      <c r="I57" s="14">
        <f t="shared" si="34"/>
        <v>0.53907532392169144</v>
      </c>
    </row>
    <row r="58" spans="1:9" ht="12" customHeight="1" x14ac:dyDescent="0.15">
      <c r="A58" s="15" t="s">
        <v>8</v>
      </c>
      <c r="B58" s="24">
        <v>8775.06</v>
      </c>
      <c r="C58" s="24">
        <v>1811.8400000000001</v>
      </c>
      <c r="D58" s="25">
        <v>1047.5</v>
      </c>
      <c r="E58" s="25">
        <v>122.75999999999931</v>
      </c>
      <c r="F58" s="26">
        <f t="shared" si="33"/>
        <v>11757.16</v>
      </c>
      <c r="G58" s="13">
        <f t="shared" si="32"/>
        <v>82.435751542012042</v>
      </c>
      <c r="H58" s="25">
        <v>79852.45</v>
      </c>
      <c r="I58" s="14">
        <f t="shared" si="34"/>
        <v>15.860550374601399</v>
      </c>
    </row>
    <row r="59" spans="1:9" ht="12" customHeight="1" x14ac:dyDescent="0.15">
      <c r="A59" s="15" t="s">
        <v>21</v>
      </c>
      <c r="B59" s="24">
        <v>6221.54</v>
      </c>
      <c r="C59" s="24">
        <v>-1946.13</v>
      </c>
      <c r="D59" s="25">
        <v>-3629.04</v>
      </c>
      <c r="E59" s="25">
        <v>8977.92</v>
      </c>
      <c r="F59" s="26">
        <f t="shared" si="33"/>
        <v>9624.2900000000009</v>
      </c>
      <c r="G59" s="13">
        <f t="shared" si="32"/>
        <v>67.481056582394999</v>
      </c>
      <c r="H59" s="25">
        <v>85181.9</v>
      </c>
      <c r="I59" s="14">
        <f t="shared" si="34"/>
        <v>16.919102869783693</v>
      </c>
    </row>
    <row r="60" spans="1:9" ht="12" customHeight="1" x14ac:dyDescent="0.15">
      <c r="A60" s="15" t="s">
        <v>22</v>
      </c>
      <c r="B60" s="24">
        <v>-11994.800000000001</v>
      </c>
      <c r="C60" s="24">
        <v>3172.8600000000006</v>
      </c>
      <c r="D60" s="25">
        <v>2489.3099999999995</v>
      </c>
      <c r="E60" s="25">
        <v>-249.35000000000036</v>
      </c>
      <c r="F60" s="26">
        <f t="shared" si="33"/>
        <v>-6581.9800000000014</v>
      </c>
      <c r="G60" s="13">
        <f t="shared" si="32"/>
        <v>-46.149790249898146</v>
      </c>
      <c r="H60" s="25">
        <v>74946.91</v>
      </c>
      <c r="I60" s="14">
        <f t="shared" si="34"/>
        <v>14.886196246648881</v>
      </c>
    </row>
    <row r="61" spans="1:9" ht="12" customHeight="1" x14ac:dyDescent="0.15">
      <c r="A61" s="15" t="s">
        <v>9</v>
      </c>
      <c r="B61" s="24">
        <v>-1420.74</v>
      </c>
      <c r="C61" s="24">
        <v>35.549999999999955</v>
      </c>
      <c r="D61" s="25">
        <v>1035.69</v>
      </c>
      <c r="E61" s="25">
        <v>-270.41999999999985</v>
      </c>
      <c r="F61" s="26">
        <f t="shared" si="33"/>
        <v>-619.91999999999985</v>
      </c>
      <c r="G61" s="13">
        <f t="shared" si="32"/>
        <v>-4.3465914469075937</v>
      </c>
      <c r="H61" s="25">
        <v>22937.71</v>
      </c>
      <c r="I61" s="14">
        <f t="shared" si="34"/>
        <v>4.5559617135479025</v>
      </c>
    </row>
    <row r="62" spans="1:9" ht="12" customHeight="1" x14ac:dyDescent="0.15">
      <c r="A62" s="15" t="s">
        <v>10</v>
      </c>
      <c r="B62" s="24">
        <v>-11349.499999999995</v>
      </c>
      <c r="C62" s="24">
        <v>5102.68</v>
      </c>
      <c r="D62" s="25">
        <v>4521.7500000000018</v>
      </c>
      <c r="E62" s="25">
        <v>2145.1900000000041</v>
      </c>
      <c r="F62" s="26">
        <f t="shared" si="33"/>
        <v>420.12000000001171</v>
      </c>
      <c r="G62" s="13">
        <f t="shared" si="32"/>
        <v>2.9456865380611528</v>
      </c>
      <c r="H62" s="25">
        <v>130980.42000000001</v>
      </c>
      <c r="I62" s="14">
        <f t="shared" si="34"/>
        <v>26.015752171617134</v>
      </c>
    </row>
    <row r="63" spans="1:9" ht="12" customHeight="1" x14ac:dyDescent="0.15">
      <c r="A63" s="16" t="s">
        <v>11</v>
      </c>
      <c r="B63" s="27">
        <v>-2354.17</v>
      </c>
      <c r="C63" s="27">
        <v>656.27999999999975</v>
      </c>
      <c r="D63" s="32">
        <v>2488.89</v>
      </c>
      <c r="E63" s="32">
        <v>2279.06</v>
      </c>
      <c r="F63" s="28">
        <f t="shared" si="33"/>
        <v>3070.0599999999995</v>
      </c>
      <c r="G63" s="13">
        <f t="shared" si="32"/>
        <v>21.525836458725529</v>
      </c>
      <c r="H63" s="31">
        <v>29271.680000000008</v>
      </c>
      <c r="I63" s="17">
        <f t="shared" si="34"/>
        <v>5.8140352010390712</v>
      </c>
    </row>
    <row r="64" spans="1:9" ht="12" customHeight="1" x14ac:dyDescent="0.15">
      <c r="A64" s="18" t="s">
        <v>12</v>
      </c>
      <c r="B64" s="20">
        <v>-16687.929999999997</v>
      </c>
      <c r="C64" s="20">
        <v>9948.41</v>
      </c>
      <c r="D64" s="20">
        <v>8570.4700000000012</v>
      </c>
      <c r="E64" s="20">
        <v>12431.260000000002</v>
      </c>
      <c r="F64" s="20">
        <f>SUM(B64:E64)</f>
        <v>14262.210000000006</v>
      </c>
      <c r="G64" s="19">
        <f t="shared" ref="G64" si="35">SUM(G55:G63)</f>
        <v>100.00000000000003</v>
      </c>
      <c r="H64" s="20">
        <v>503465.82</v>
      </c>
      <c r="I64" s="20">
        <f>SUM(I55:I63)</f>
        <v>100.00000000000001</v>
      </c>
    </row>
    <row r="65" spans="1:9" ht="12" customHeight="1" x14ac:dyDescent="0.15">
      <c r="A65" s="23"/>
      <c r="B65" s="23"/>
      <c r="C65" s="23"/>
      <c r="D65" s="23"/>
      <c r="E65" s="23"/>
      <c r="F65" s="23"/>
      <c r="G65" s="23"/>
      <c r="H65" s="23"/>
    </row>
    <row r="66" spans="1:9" ht="12" customHeight="1" x14ac:dyDescent="0.15">
      <c r="A66" s="3" t="s">
        <v>24</v>
      </c>
    </row>
    <row r="67" spans="1:9" ht="12" customHeight="1" x14ac:dyDescent="0.15">
      <c r="A67" s="4"/>
      <c r="B67" s="5" t="s">
        <v>1</v>
      </c>
      <c r="C67" s="5" t="s">
        <v>2</v>
      </c>
      <c r="D67" s="6" t="s">
        <v>26</v>
      </c>
      <c r="E67" s="6" t="s">
        <v>27</v>
      </c>
      <c r="F67" s="6" t="s">
        <v>3</v>
      </c>
      <c r="G67" s="7" t="s">
        <v>3</v>
      </c>
      <c r="H67" s="6" t="s">
        <v>4</v>
      </c>
      <c r="I67" s="5" t="s">
        <v>18</v>
      </c>
    </row>
    <row r="68" spans="1:9" ht="12" customHeight="1" x14ac:dyDescent="0.15">
      <c r="A68" s="8"/>
      <c r="B68" s="9"/>
      <c r="C68" s="9"/>
      <c r="D68" s="10"/>
      <c r="E68" s="10"/>
      <c r="F68" s="10" t="s">
        <v>25</v>
      </c>
      <c r="G68" s="11" t="s">
        <v>5</v>
      </c>
      <c r="H68" s="29">
        <v>44196</v>
      </c>
      <c r="I68" s="9" t="s">
        <v>6</v>
      </c>
    </row>
    <row r="69" spans="1:9" ht="12" customHeight="1" x14ac:dyDescent="0.15">
      <c r="A69" s="12" t="s">
        <v>19</v>
      </c>
      <c r="B69" s="24">
        <v>-1888.46</v>
      </c>
      <c r="C69" s="24">
        <v>-382.27999999999986</v>
      </c>
      <c r="D69" s="25">
        <v>-293.03999999999996</v>
      </c>
      <c r="E69" s="25">
        <v>-367.52999999999975</v>
      </c>
      <c r="F69" s="26">
        <f>SUM(B69:E69)</f>
        <v>-2931.3099999999995</v>
      </c>
      <c r="G69" s="13">
        <f t="shared" ref="G69:G77" si="36">F69/$F$78*100</f>
        <v>-33.208940428487097</v>
      </c>
      <c r="H69" s="25">
        <v>33945.520000000004</v>
      </c>
      <c r="I69" s="14">
        <f>+H69/$H$78*100</f>
        <v>12.84287238878837</v>
      </c>
    </row>
    <row r="70" spans="1:9" ht="12" customHeight="1" x14ac:dyDescent="0.15">
      <c r="A70" s="15" t="s">
        <v>20</v>
      </c>
      <c r="B70" s="24">
        <v>936.72</v>
      </c>
      <c r="C70" s="24">
        <v>-327.84000000000003</v>
      </c>
      <c r="D70" s="25">
        <v>-15.100000000000023</v>
      </c>
      <c r="E70" s="25">
        <v>440.37000000000012</v>
      </c>
      <c r="F70" s="26">
        <f t="shared" ref="F70:F77" si="37">SUM(B70:E70)</f>
        <v>1034.1500000000001</v>
      </c>
      <c r="G70" s="13">
        <f t="shared" si="36"/>
        <v>11.715931015184317</v>
      </c>
      <c r="H70" s="25">
        <v>2855.41</v>
      </c>
      <c r="I70" s="14">
        <f t="shared" ref="I70:I77" si="38">+H70/$H$78*100</f>
        <v>1.0803094560834594</v>
      </c>
    </row>
    <row r="71" spans="1:9" ht="12" customHeight="1" x14ac:dyDescent="0.15">
      <c r="A71" s="15" t="s">
        <v>7</v>
      </c>
      <c r="B71" s="24">
        <v>406.81000000000006</v>
      </c>
      <c r="C71" s="24">
        <v>-190.42000000000002</v>
      </c>
      <c r="D71" s="25">
        <v>-92.49</v>
      </c>
      <c r="E71" s="25">
        <v>-58.320000000000022</v>
      </c>
      <c r="F71" s="26">
        <f t="shared" si="37"/>
        <v>65.580000000000027</v>
      </c>
      <c r="G71" s="13">
        <f t="shared" si="36"/>
        <v>0.74295871583018691</v>
      </c>
      <c r="H71" s="25">
        <v>1591.95</v>
      </c>
      <c r="I71" s="14">
        <f t="shared" si="38"/>
        <v>0.60229481531971363</v>
      </c>
    </row>
    <row r="72" spans="1:9" ht="12" customHeight="1" x14ac:dyDescent="0.15">
      <c r="A72" s="15" t="s">
        <v>8</v>
      </c>
      <c r="B72" s="24">
        <v>15263.919999999998</v>
      </c>
      <c r="C72" s="24">
        <v>-4556.42</v>
      </c>
      <c r="D72" s="25">
        <v>-2006.1599999999999</v>
      </c>
      <c r="E72" s="25">
        <v>-1281.4099999999999</v>
      </c>
      <c r="F72" s="26">
        <f t="shared" si="37"/>
        <v>7419.9299999999985</v>
      </c>
      <c r="G72" s="13">
        <f t="shared" si="36"/>
        <v>84.060714613447331</v>
      </c>
      <c r="H72" s="25">
        <v>52387.25</v>
      </c>
      <c r="I72" s="14">
        <f t="shared" si="38"/>
        <v>19.82007541936472</v>
      </c>
    </row>
    <row r="73" spans="1:9" ht="12" customHeight="1" x14ac:dyDescent="0.15">
      <c r="A73" s="15" t="s">
        <v>21</v>
      </c>
      <c r="B73" s="24">
        <v>2242.3599999999997</v>
      </c>
      <c r="C73" s="24">
        <v>-2671.46</v>
      </c>
      <c r="D73" s="25">
        <v>-1911.08</v>
      </c>
      <c r="E73" s="25">
        <v>-44.110000000000127</v>
      </c>
      <c r="F73" s="26">
        <f t="shared" si="37"/>
        <v>-2384.2900000000004</v>
      </c>
      <c r="G73" s="13">
        <f t="shared" si="36"/>
        <v>-27.011726693607134</v>
      </c>
      <c r="H73" s="25">
        <v>9314.61</v>
      </c>
      <c r="I73" s="14">
        <f t="shared" si="38"/>
        <v>3.5240687896762823</v>
      </c>
    </row>
    <row r="74" spans="1:9" ht="12" customHeight="1" x14ac:dyDescent="0.15">
      <c r="A74" s="15" t="s">
        <v>22</v>
      </c>
      <c r="B74" s="24">
        <v>5974.1499999999978</v>
      </c>
      <c r="C74" s="24">
        <v>-3425.5200000000004</v>
      </c>
      <c r="D74" s="25">
        <v>-2921.0199999999995</v>
      </c>
      <c r="E74" s="25">
        <v>-2574.9800000000014</v>
      </c>
      <c r="F74" s="26">
        <f t="shared" si="37"/>
        <v>-2947.3700000000035</v>
      </c>
      <c r="G74" s="13">
        <f t="shared" si="36"/>
        <v>-33.390884877652027</v>
      </c>
      <c r="H74" s="25">
        <v>65879.100000000006</v>
      </c>
      <c r="I74" s="14">
        <f t="shared" si="38"/>
        <v>24.92455188160994</v>
      </c>
    </row>
    <row r="75" spans="1:9" ht="12" customHeight="1" x14ac:dyDescent="0.15">
      <c r="A75" s="15" t="s">
        <v>9</v>
      </c>
      <c r="B75" s="24">
        <v>682.56999999999994</v>
      </c>
      <c r="C75" s="24">
        <v>-451.29999999999995</v>
      </c>
      <c r="D75" s="25">
        <v>-605.5</v>
      </c>
      <c r="E75" s="25">
        <v>172.70999999999998</v>
      </c>
      <c r="F75" s="26">
        <f t="shared" si="37"/>
        <v>-201.52000000000004</v>
      </c>
      <c r="G75" s="13">
        <f t="shared" si="36"/>
        <v>-2.2830289785620499</v>
      </c>
      <c r="H75" s="25">
        <v>8722.25</v>
      </c>
      <c r="I75" s="14">
        <f t="shared" si="38"/>
        <v>3.2999566273578766</v>
      </c>
    </row>
    <row r="76" spans="1:9" ht="12" customHeight="1" x14ac:dyDescent="0.15">
      <c r="A76" s="15" t="s">
        <v>10</v>
      </c>
      <c r="B76" s="24">
        <v>7213.6400000000103</v>
      </c>
      <c r="C76" s="24">
        <v>-3160.2400000000052</v>
      </c>
      <c r="D76" s="25">
        <v>-2102.8100000000004</v>
      </c>
      <c r="E76" s="25">
        <v>2994.51</v>
      </c>
      <c r="F76" s="26">
        <f t="shared" si="37"/>
        <v>4945.1000000000049</v>
      </c>
      <c r="G76" s="13">
        <f t="shared" si="36"/>
        <v>56.02325626184598</v>
      </c>
      <c r="H76" s="25">
        <v>65809.25</v>
      </c>
      <c r="I76" s="14">
        <f t="shared" si="38"/>
        <v>24.898124988271526</v>
      </c>
    </row>
    <row r="77" spans="1:9" ht="12" customHeight="1" x14ac:dyDescent="0.15">
      <c r="A77" s="16" t="s">
        <v>11</v>
      </c>
      <c r="B77" s="27">
        <v>891.75</v>
      </c>
      <c r="C77" s="27">
        <v>178.6899999999996</v>
      </c>
      <c r="D77" s="32">
        <v>2217</v>
      </c>
      <c r="E77" s="32">
        <v>539.16000000000031</v>
      </c>
      <c r="F77" s="28">
        <f t="shared" si="37"/>
        <v>3826.6</v>
      </c>
      <c r="G77" s="13">
        <f t="shared" si="36"/>
        <v>43.351720372000493</v>
      </c>
      <c r="H77" s="31">
        <v>23808.739999999998</v>
      </c>
      <c r="I77" s="17">
        <f t="shared" si="38"/>
        <v>9.0077456335281116</v>
      </c>
    </row>
    <row r="78" spans="1:9" ht="12" customHeight="1" x14ac:dyDescent="0.15">
      <c r="A78" s="18" t="s">
        <v>12</v>
      </c>
      <c r="B78" s="20">
        <v>31723.460000000006</v>
      </c>
      <c r="C78" s="20">
        <v>-14986.790000000005</v>
      </c>
      <c r="D78" s="20">
        <v>-7730.2000000000007</v>
      </c>
      <c r="E78" s="20">
        <v>-179.60000000000036</v>
      </c>
      <c r="F78" s="20">
        <f>SUM(B78:E78)</f>
        <v>8826.8700000000008</v>
      </c>
      <c r="G78" s="19">
        <f t="shared" ref="G78" si="39">SUM(G69:G77)</f>
        <v>100</v>
      </c>
      <c r="H78" s="20">
        <v>264314.08</v>
      </c>
      <c r="I78" s="20">
        <f>SUM(I69:I77)</f>
        <v>100</v>
      </c>
    </row>
    <row r="79" spans="1:9" ht="12" customHeight="1" x14ac:dyDescent="0.15">
      <c r="A79" s="23"/>
      <c r="B79" s="23"/>
      <c r="C79" s="23"/>
      <c r="D79" s="23"/>
      <c r="E79" s="23"/>
      <c r="F79" s="23"/>
      <c r="G79" s="23"/>
      <c r="H79" s="23"/>
    </row>
    <row r="80" spans="1:9" ht="12" customHeight="1" x14ac:dyDescent="0.15">
      <c r="A80" s="3" t="s">
        <v>16</v>
      </c>
    </row>
    <row r="81" spans="1:9" ht="12" customHeight="1" x14ac:dyDescent="0.15">
      <c r="A81" s="4"/>
      <c r="B81" s="5" t="s">
        <v>1</v>
      </c>
      <c r="C81" s="5" t="s">
        <v>2</v>
      </c>
      <c r="D81" s="6" t="s">
        <v>26</v>
      </c>
      <c r="E81" s="6" t="s">
        <v>27</v>
      </c>
      <c r="F81" s="6" t="s">
        <v>3</v>
      </c>
      <c r="G81" s="7" t="s">
        <v>3</v>
      </c>
      <c r="H81" s="6" t="s">
        <v>4</v>
      </c>
      <c r="I81" s="5" t="s">
        <v>18</v>
      </c>
    </row>
    <row r="82" spans="1:9" ht="12" customHeight="1" x14ac:dyDescent="0.15">
      <c r="A82" s="8"/>
      <c r="B82" s="9"/>
      <c r="C82" s="9"/>
      <c r="D82" s="10"/>
      <c r="E82" s="10"/>
      <c r="F82" s="10" t="s">
        <v>25</v>
      </c>
      <c r="G82" s="11" t="s">
        <v>5</v>
      </c>
      <c r="H82" s="29">
        <v>44196</v>
      </c>
      <c r="I82" s="9" t="s">
        <v>6</v>
      </c>
    </row>
    <row r="83" spans="1:9" ht="12" customHeight="1" x14ac:dyDescent="0.15">
      <c r="A83" s="12" t="s">
        <v>19</v>
      </c>
      <c r="B83" s="24">
        <v>-251.94999999999982</v>
      </c>
      <c r="C83" s="24">
        <v>-343.09000000000003</v>
      </c>
      <c r="D83" s="25">
        <v>-83.220000000000027</v>
      </c>
      <c r="E83" s="25">
        <v>-89.289999999999964</v>
      </c>
      <c r="F83" s="26">
        <f>SUM(B83:E83)</f>
        <v>-767.54999999999984</v>
      </c>
      <c r="G83" s="13">
        <f t="shared" ref="G83:G91" si="40">F83/$F$92*100</f>
        <v>8.0086769797098896</v>
      </c>
      <c r="H83" s="25">
        <v>4772.4799999999996</v>
      </c>
      <c r="I83" s="14">
        <f>+H83/$H$92*100</f>
        <v>16.274169672868211</v>
      </c>
    </row>
    <row r="84" spans="1:9" ht="12" customHeight="1" x14ac:dyDescent="0.15">
      <c r="A84" s="15" t="s">
        <v>20</v>
      </c>
      <c r="B84" s="24">
        <v>804.36999999999989</v>
      </c>
      <c r="C84" s="24">
        <v>-2026.0699999999997</v>
      </c>
      <c r="D84" s="25">
        <v>229.14</v>
      </c>
      <c r="E84" s="25">
        <v>-12.850000000000023</v>
      </c>
      <c r="F84" s="26">
        <f t="shared" ref="F84:F91" si="41">SUM(B84:E84)</f>
        <v>-1005.4099999999999</v>
      </c>
      <c r="G84" s="13">
        <f t="shared" si="40"/>
        <v>10.490526900097871</v>
      </c>
      <c r="H84" s="25">
        <v>4165.49</v>
      </c>
      <c r="I84" s="14">
        <f t="shared" ref="I84:I91" si="42">+H84/$H$92*100</f>
        <v>14.204332135626718</v>
      </c>
    </row>
    <row r="85" spans="1:9" ht="12" customHeight="1" x14ac:dyDescent="0.15">
      <c r="A85" s="15" t="s">
        <v>7</v>
      </c>
      <c r="B85" s="24">
        <v>-9.370000000000001</v>
      </c>
      <c r="C85" s="24">
        <v>-7.41</v>
      </c>
      <c r="D85" s="25">
        <v>-7.83</v>
      </c>
      <c r="E85" s="25">
        <v>-6.54</v>
      </c>
      <c r="F85" s="26">
        <f t="shared" si="41"/>
        <v>-31.15</v>
      </c>
      <c r="G85" s="13">
        <f t="shared" si="40"/>
        <v>0.32502154637217523</v>
      </c>
      <c r="H85" s="25">
        <v>321.61</v>
      </c>
      <c r="I85" s="14">
        <f t="shared" si="42"/>
        <v>1.0966909674825553</v>
      </c>
    </row>
    <row r="86" spans="1:9" ht="12" customHeight="1" x14ac:dyDescent="0.15">
      <c r="A86" s="15" t="s">
        <v>8</v>
      </c>
      <c r="B86" s="24">
        <v>-243.03999999999996</v>
      </c>
      <c r="C86" s="24">
        <v>-200.91</v>
      </c>
      <c r="D86" s="25">
        <v>-112.82</v>
      </c>
      <c r="E86" s="25">
        <v>-170.31</v>
      </c>
      <c r="F86" s="26">
        <f t="shared" si="41"/>
        <v>-727.07999999999993</v>
      </c>
      <c r="G86" s="13">
        <f t="shared" si="40"/>
        <v>7.5864098213894433</v>
      </c>
      <c r="H86" s="25">
        <v>4745.6099999999997</v>
      </c>
      <c r="I86" s="14">
        <f t="shared" si="42"/>
        <v>16.182542900391432</v>
      </c>
    </row>
    <row r="87" spans="1:9" ht="12" customHeight="1" x14ac:dyDescent="0.15">
      <c r="A87" s="15" t="s">
        <v>21</v>
      </c>
      <c r="B87" s="24">
        <v>0.92999999999999972</v>
      </c>
      <c r="C87" s="24">
        <v>-7.25</v>
      </c>
      <c r="D87" s="25">
        <v>-4.91</v>
      </c>
      <c r="E87" s="25">
        <v>-1.3200000000000003</v>
      </c>
      <c r="F87" s="26">
        <f t="shared" si="41"/>
        <v>-12.55</v>
      </c>
      <c r="G87" s="13">
        <f t="shared" si="40"/>
        <v>0.13094768561704012</v>
      </c>
      <c r="H87" s="25">
        <v>128.91</v>
      </c>
      <c r="I87" s="14">
        <f t="shared" si="42"/>
        <v>0.43958344771050717</v>
      </c>
    </row>
    <row r="88" spans="1:9" ht="12" customHeight="1" x14ac:dyDescent="0.15">
      <c r="A88" s="15" t="s">
        <v>22</v>
      </c>
      <c r="B88" s="24">
        <v>-845.22</v>
      </c>
      <c r="C88" s="24">
        <v>-751.16</v>
      </c>
      <c r="D88" s="25">
        <v>23.78000000000003</v>
      </c>
      <c r="E88" s="25">
        <v>-432.49</v>
      </c>
      <c r="F88" s="26">
        <f t="shared" si="41"/>
        <v>-2005.0900000000001</v>
      </c>
      <c r="G88" s="13">
        <f t="shared" si="40"/>
        <v>20.921266530188923</v>
      </c>
      <c r="H88" s="25">
        <v>7757.11</v>
      </c>
      <c r="I88" s="14">
        <f t="shared" si="42"/>
        <v>26.451766023346924</v>
      </c>
    </row>
    <row r="89" spans="1:9" x14ac:dyDescent="0.15">
      <c r="A89" s="15" t="s">
        <v>9</v>
      </c>
      <c r="B89" s="24">
        <v>102.80000000000001</v>
      </c>
      <c r="C89" s="24">
        <v>-271.45000000000005</v>
      </c>
      <c r="D89" s="25">
        <v>-64.62</v>
      </c>
      <c r="E89" s="25">
        <v>-50.069999999999993</v>
      </c>
      <c r="F89" s="26">
        <f t="shared" si="41"/>
        <v>-283.34000000000003</v>
      </c>
      <c r="G89" s="13">
        <f t="shared" si="40"/>
        <v>2.9563918121698922</v>
      </c>
      <c r="H89" s="25">
        <v>1025.94</v>
      </c>
      <c r="I89" s="14">
        <f t="shared" si="42"/>
        <v>3.4984581672804103</v>
      </c>
    </row>
    <row r="90" spans="1:9" x14ac:dyDescent="0.15">
      <c r="A90" s="15" t="s">
        <v>10</v>
      </c>
      <c r="B90" s="24">
        <v>183.02999999999997</v>
      </c>
      <c r="C90" s="24">
        <v>-2841.3099999999995</v>
      </c>
      <c r="D90" s="25">
        <v>-1027.42</v>
      </c>
      <c r="E90" s="25">
        <v>-240.25000000000023</v>
      </c>
      <c r="F90" s="26">
        <f t="shared" si="41"/>
        <v>-3925.95</v>
      </c>
      <c r="G90" s="13">
        <f t="shared" si="40"/>
        <v>40.963670625356066</v>
      </c>
      <c r="H90" s="25">
        <v>5715.71</v>
      </c>
      <c r="I90" s="14">
        <f t="shared" si="42"/>
        <v>19.490586517053938</v>
      </c>
    </row>
    <row r="91" spans="1:9" x14ac:dyDescent="0.15">
      <c r="A91" s="16" t="s">
        <v>11</v>
      </c>
      <c r="B91" s="27">
        <v>-706.32999999999993</v>
      </c>
      <c r="C91" s="27">
        <v>-202.3</v>
      </c>
      <c r="D91" s="32">
        <v>97.53</v>
      </c>
      <c r="E91" s="32">
        <v>-14.759999999999991</v>
      </c>
      <c r="F91" s="28">
        <f t="shared" si="41"/>
        <v>-825.8599999999999</v>
      </c>
      <c r="G91" s="13">
        <f t="shared" si="40"/>
        <v>8.6170880990987033</v>
      </c>
      <c r="H91" s="31">
        <v>692.63</v>
      </c>
      <c r="I91" s="17">
        <f t="shared" si="42"/>
        <v>2.3618701682393035</v>
      </c>
    </row>
    <row r="92" spans="1:9" x14ac:dyDescent="0.15">
      <c r="A92" s="18" t="s">
        <v>12</v>
      </c>
      <c r="B92" s="20">
        <v>-964.78</v>
      </c>
      <c r="C92" s="20">
        <v>-6650.9499999999989</v>
      </c>
      <c r="D92" s="20">
        <v>-950.37000000000012</v>
      </c>
      <c r="E92" s="20">
        <v>-1017.8800000000001</v>
      </c>
      <c r="F92" s="20">
        <f>SUM(B92:E92)</f>
        <v>-9583.98</v>
      </c>
      <c r="G92" s="19">
        <f t="shared" ref="G92" si="43">SUM(G83:G91)</f>
        <v>100</v>
      </c>
      <c r="H92" s="20">
        <v>29325.489999999998</v>
      </c>
      <c r="I92" s="20">
        <f>SUM(I83:I91)</f>
        <v>100</v>
      </c>
    </row>
    <row r="93" spans="1:9" x14ac:dyDescent="0.15">
      <c r="A93" s="23"/>
      <c r="B93" s="23"/>
      <c r="C93" s="23"/>
      <c r="D93" s="23"/>
      <c r="E93" s="23"/>
      <c r="F93" s="23"/>
      <c r="G93" s="23"/>
      <c r="H93" s="23"/>
    </row>
    <row r="94" spans="1:9" x14ac:dyDescent="0.15">
      <c r="A94" s="3" t="s">
        <v>15</v>
      </c>
    </row>
    <row r="95" spans="1:9" x14ac:dyDescent="0.15">
      <c r="A95" s="4"/>
      <c r="B95" s="5" t="s">
        <v>1</v>
      </c>
      <c r="C95" s="5" t="s">
        <v>2</v>
      </c>
      <c r="D95" s="6" t="s">
        <v>26</v>
      </c>
      <c r="E95" s="6" t="s">
        <v>27</v>
      </c>
      <c r="F95" s="6" t="s">
        <v>3</v>
      </c>
      <c r="G95" s="7" t="s">
        <v>3</v>
      </c>
      <c r="H95" s="6" t="s">
        <v>4</v>
      </c>
      <c r="I95" s="5" t="s">
        <v>18</v>
      </c>
    </row>
    <row r="96" spans="1:9" x14ac:dyDescent="0.15">
      <c r="A96" s="8"/>
      <c r="B96" s="9"/>
      <c r="C96" s="9"/>
      <c r="D96" s="10"/>
      <c r="E96" s="10"/>
      <c r="F96" s="10" t="s">
        <v>25</v>
      </c>
      <c r="G96" s="11" t="s">
        <v>5</v>
      </c>
      <c r="H96" s="29">
        <v>44196</v>
      </c>
      <c r="I96" s="9" t="s">
        <v>6</v>
      </c>
    </row>
    <row r="97" spans="1:9" x14ac:dyDescent="0.15">
      <c r="A97" s="12" t="s">
        <v>19</v>
      </c>
      <c r="B97" s="24">
        <v>2.9000000000000004</v>
      </c>
      <c r="C97" s="24">
        <v>17.459999999999997</v>
      </c>
      <c r="D97" s="25">
        <v>-0.24000000000000007</v>
      </c>
      <c r="E97" s="25">
        <v>9.5299999999999994</v>
      </c>
      <c r="F97" s="26">
        <f>SUM(B97:E97)</f>
        <v>29.65</v>
      </c>
      <c r="G97" s="13">
        <f t="shared" ref="G97:G105" si="44">F97/$F$106*100</f>
        <v>1.4665004797657553</v>
      </c>
      <c r="H97" s="25">
        <v>209.64</v>
      </c>
      <c r="I97" s="14">
        <f>H97/$H$106*100</f>
        <v>1.2535833324363788</v>
      </c>
    </row>
    <row r="98" spans="1:9" x14ac:dyDescent="0.15">
      <c r="A98" s="15" t="s">
        <v>20</v>
      </c>
      <c r="B98" s="24">
        <v>0.25</v>
      </c>
      <c r="C98" s="24">
        <v>-1.4400000000000002</v>
      </c>
      <c r="D98" s="25">
        <v>-0.28000000000000003</v>
      </c>
      <c r="E98" s="25">
        <v>-2.0099999999999998</v>
      </c>
      <c r="F98" s="26">
        <f t="shared" ref="F98:F105" si="45">SUM(B98:E98)</f>
        <v>-3.48</v>
      </c>
      <c r="G98" s="13">
        <f t="shared" si="44"/>
        <v>-0.17212214737216963</v>
      </c>
      <c r="H98" s="25">
        <v>2.08</v>
      </c>
      <c r="I98" s="14">
        <f t="shared" ref="I98:I105" si="46">H98/$H$106*100</f>
        <v>1.2437766320681495E-2</v>
      </c>
    </row>
    <row r="99" spans="1:9" x14ac:dyDescent="0.15">
      <c r="A99" s="15" t="s">
        <v>7</v>
      </c>
      <c r="B99" s="24">
        <v>-0.36</v>
      </c>
      <c r="C99" s="24">
        <v>-0.69000000000000006</v>
      </c>
      <c r="D99" s="25">
        <v>-0.28999999999999998</v>
      </c>
      <c r="E99" s="25">
        <v>-0.19</v>
      </c>
      <c r="F99" s="26">
        <f t="shared" si="45"/>
        <v>-1.53</v>
      </c>
      <c r="G99" s="13">
        <f t="shared" si="44"/>
        <v>-7.5674392379143543E-2</v>
      </c>
      <c r="H99" s="25">
        <v>1.7</v>
      </c>
      <c r="I99" s="14">
        <f t="shared" si="46"/>
        <v>1.0165482089018527E-2</v>
      </c>
    </row>
    <row r="100" spans="1:9" x14ac:dyDescent="0.15">
      <c r="A100" s="15" t="s">
        <v>8</v>
      </c>
      <c r="B100" s="24">
        <v>29.05</v>
      </c>
      <c r="C100" s="24">
        <v>44.12</v>
      </c>
      <c r="D100" s="25">
        <v>247.49</v>
      </c>
      <c r="E100" s="25">
        <v>42.97</v>
      </c>
      <c r="F100" s="26">
        <f t="shared" si="45"/>
        <v>363.63</v>
      </c>
      <c r="G100" s="13">
        <f t="shared" si="44"/>
        <v>17.985280588776448</v>
      </c>
      <c r="H100" s="25">
        <v>4559.88</v>
      </c>
      <c r="I100" s="14">
        <f t="shared" si="46"/>
        <v>27.266693216514003</v>
      </c>
    </row>
    <row r="101" spans="1:9" x14ac:dyDescent="0.15">
      <c r="A101" s="15" t="s">
        <v>21</v>
      </c>
      <c r="B101" s="24">
        <v>0</v>
      </c>
      <c r="C101" s="24">
        <v>0</v>
      </c>
      <c r="D101" s="25">
        <v>0</v>
      </c>
      <c r="E101" s="25">
        <v>0</v>
      </c>
      <c r="F101" s="26">
        <f t="shared" si="45"/>
        <v>0</v>
      </c>
      <c r="G101" s="13">
        <f t="shared" si="44"/>
        <v>0</v>
      </c>
      <c r="H101" s="25">
        <v>0</v>
      </c>
      <c r="I101" s="14">
        <f t="shared" si="46"/>
        <v>0</v>
      </c>
    </row>
    <row r="102" spans="1:9" x14ac:dyDescent="0.15">
      <c r="A102" s="15" t="s">
        <v>22</v>
      </c>
      <c r="B102" s="24">
        <v>34.83</v>
      </c>
      <c r="C102" s="24">
        <v>-0.86</v>
      </c>
      <c r="D102" s="25">
        <v>-0.6100000000000001</v>
      </c>
      <c r="E102" s="25">
        <v>54.69</v>
      </c>
      <c r="F102" s="26">
        <f t="shared" si="45"/>
        <v>88.05</v>
      </c>
      <c r="G102" s="13">
        <f t="shared" si="44"/>
        <v>4.3549870908389465</v>
      </c>
      <c r="H102" s="25">
        <v>436.21</v>
      </c>
      <c r="I102" s="14">
        <f t="shared" si="46"/>
        <v>2.6084029070886894</v>
      </c>
    </row>
    <row r="103" spans="1:9" x14ac:dyDescent="0.15">
      <c r="A103" s="15" t="s">
        <v>9</v>
      </c>
      <c r="B103" s="24">
        <v>51.05</v>
      </c>
      <c r="C103" s="24">
        <v>21.78</v>
      </c>
      <c r="D103" s="25">
        <v>0</v>
      </c>
      <c r="E103" s="25">
        <v>80.290000000000006</v>
      </c>
      <c r="F103" s="26">
        <f t="shared" si="45"/>
        <v>153.12</v>
      </c>
      <c r="G103" s="13">
        <f t="shared" si="44"/>
        <v>7.5733744843754627</v>
      </c>
      <c r="H103" s="25">
        <v>584.72</v>
      </c>
      <c r="I103" s="14">
        <f t="shared" si="46"/>
        <v>3.4964474629946549</v>
      </c>
    </row>
    <row r="104" spans="1:9" x14ac:dyDescent="0.15">
      <c r="A104" s="15" t="s">
        <v>10</v>
      </c>
      <c r="B104" s="24">
        <v>140.59</v>
      </c>
      <c r="C104" s="24">
        <v>789.89</v>
      </c>
      <c r="D104" s="25">
        <v>-198.09000000000003</v>
      </c>
      <c r="E104" s="25">
        <v>315.24</v>
      </c>
      <c r="F104" s="26">
        <f t="shared" si="45"/>
        <v>1047.6300000000001</v>
      </c>
      <c r="G104" s="13">
        <f t="shared" si="44"/>
        <v>51.816185417099447</v>
      </c>
      <c r="H104" s="25">
        <v>8736.02</v>
      </c>
      <c r="I104" s="14">
        <f t="shared" si="46"/>
        <v>52.2387381407692</v>
      </c>
    </row>
    <row r="105" spans="1:9" x14ac:dyDescent="0.15">
      <c r="A105" s="16" t="s">
        <v>11</v>
      </c>
      <c r="B105" s="27">
        <v>-0.48000000000000043</v>
      </c>
      <c r="C105" s="27">
        <v>337.94</v>
      </c>
      <c r="D105" s="32">
        <v>-12.53</v>
      </c>
      <c r="E105" s="32">
        <v>19.82</v>
      </c>
      <c r="F105" s="28">
        <f t="shared" si="45"/>
        <v>344.75</v>
      </c>
      <c r="G105" s="13">
        <f t="shared" si="44"/>
        <v>17.051468478895252</v>
      </c>
      <c r="H105" s="31">
        <v>2193.0100000000002</v>
      </c>
      <c r="I105" s="17">
        <f t="shared" si="46"/>
        <v>13.113531691787367</v>
      </c>
    </row>
    <row r="106" spans="1:9" x14ac:dyDescent="0.15">
      <c r="A106" s="18" t="s">
        <v>12</v>
      </c>
      <c r="B106" s="20">
        <v>257.83</v>
      </c>
      <c r="C106" s="20">
        <v>1208.2</v>
      </c>
      <c r="D106" s="20">
        <v>35.44999999999996</v>
      </c>
      <c r="E106" s="20">
        <v>520.34</v>
      </c>
      <c r="F106" s="20">
        <f>SUM(B106:E106)</f>
        <v>2021.8200000000002</v>
      </c>
      <c r="G106" s="19">
        <f t="shared" ref="G106" si="47">SUM(G97:G105)</f>
        <v>100</v>
      </c>
      <c r="H106" s="20">
        <v>16723.260000000002</v>
      </c>
      <c r="I106" s="20">
        <f>SUM(I97:I105)</f>
        <v>100</v>
      </c>
    </row>
  </sheetData>
  <phoneticPr fontId="0" type="noConversion"/>
  <pageMargins left="0.75" right="0.75" top="0.39" bottom="0.53" header="0.3" footer="0.28000000000000003"/>
  <pageSetup paperSize="9"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2" ma:contentTypeDescription="Skapa ett nytt dokument." ma:contentTypeScope="" ma:versionID="8d9d5b0858056090c2c4ac91e797f12f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a312d01e8e222b7a2a245effa45f166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13642D-58C7-43A5-96A6-0EDB82101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2020</vt:lpstr>
      <vt:lpstr>'2020'!Utskriftsområde</vt:lpstr>
      <vt:lpstr>'2020'!Utskriftsrubriker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Strand</dc:creator>
  <cp:lastModifiedBy>Fredrik Pettersson</cp:lastModifiedBy>
  <cp:lastPrinted>2021-01-29T09:13:32Z</cp:lastPrinted>
  <dcterms:created xsi:type="dcterms:W3CDTF">2001-01-11T13:23:45Z</dcterms:created>
  <dcterms:modified xsi:type="dcterms:W3CDTF">2021-01-29T10:12:56Z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</Properties>
</file>