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t efter kategori/"/>
    </mc:Choice>
  </mc:AlternateContent>
  <xr:revisionPtr revIDLastSave="142" documentId="8_{AFA5F0E2-2DC8-41CB-909D-B6B81E7F5044}" xr6:coauthVersionLast="47" xr6:coauthVersionMax="47" xr10:uidLastSave="{25F601ED-3F58-471D-A97C-433C82AE43D2}"/>
  <bookViews>
    <workbookView xWindow="-120" yWindow="-120" windowWidth="29040" windowHeight="17640" xr2:uid="{00000000-000D-0000-FFFF-FFFF00000000}"/>
  </bookViews>
  <sheets>
    <sheet name="2022" sheetId="2" r:id="rId1"/>
  </sheets>
  <definedNames>
    <definedName name="_xlnm.Print_Area" localSheetId="0">'2022'!$A$1:$J$110</definedName>
    <definedName name="_xlnm.Print_Titles" localSheetId="0">'2022'!$1:$8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6" i="2" l="1"/>
  <c r="E106" i="2"/>
  <c r="D106" i="2"/>
  <c r="C106" i="2"/>
  <c r="B106" i="2"/>
  <c r="F106" i="2" s="1"/>
  <c r="H92" i="2"/>
  <c r="E92" i="2"/>
  <c r="D92" i="2"/>
  <c r="C92" i="2"/>
  <c r="B92" i="2"/>
  <c r="F92" i="2" s="1"/>
  <c r="H78" i="2"/>
  <c r="E78" i="2"/>
  <c r="D78" i="2"/>
  <c r="C78" i="2"/>
  <c r="B78" i="2"/>
  <c r="F78" i="2" s="1"/>
  <c r="H64" i="2"/>
  <c r="E64" i="2"/>
  <c r="D64" i="2"/>
  <c r="C64" i="2"/>
  <c r="B64" i="2"/>
  <c r="F64" i="2" s="1"/>
  <c r="H50" i="2"/>
  <c r="E50" i="2"/>
  <c r="D50" i="2"/>
  <c r="C50" i="2"/>
  <c r="B50" i="2"/>
  <c r="F50" i="2" s="1"/>
  <c r="H36" i="2"/>
  <c r="F36" i="2"/>
  <c r="E36" i="2"/>
  <c r="D36" i="2"/>
  <c r="C36" i="2"/>
  <c r="B36" i="2"/>
  <c r="H82" i="2"/>
  <c r="H96" i="2"/>
  <c r="H68" i="2"/>
  <c r="H54" i="2"/>
  <c r="H40" i="2"/>
  <c r="H26" i="2" l="1"/>
  <c r="B12" i="2" l="1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D21" i="2" l="1"/>
  <c r="B21" i="2"/>
  <c r="C21" i="2"/>
  <c r="E21" i="2"/>
  <c r="F27" i="2"/>
  <c r="F28" i="2"/>
  <c r="F29" i="2"/>
  <c r="F30" i="2"/>
  <c r="F31" i="2"/>
  <c r="F32" i="2"/>
  <c r="F33" i="2"/>
  <c r="F34" i="2"/>
  <c r="F35" i="2"/>
  <c r="F41" i="2"/>
  <c r="F42" i="2"/>
  <c r="F43" i="2"/>
  <c r="F44" i="2"/>
  <c r="F45" i="2"/>
  <c r="F46" i="2"/>
  <c r="F47" i="2"/>
  <c r="F48" i="2"/>
  <c r="F49" i="2"/>
  <c r="F55" i="2"/>
  <c r="F56" i="2"/>
  <c r="F57" i="2"/>
  <c r="F58" i="2"/>
  <c r="F59" i="2"/>
  <c r="F60" i="2"/>
  <c r="F61" i="2"/>
  <c r="F62" i="2"/>
  <c r="F63" i="2"/>
  <c r="F83" i="2"/>
  <c r="F84" i="2"/>
  <c r="F85" i="2"/>
  <c r="F86" i="2"/>
  <c r="F87" i="2"/>
  <c r="F88" i="2"/>
  <c r="F89" i="2"/>
  <c r="F90" i="2"/>
  <c r="F91" i="2"/>
  <c r="F97" i="2"/>
  <c r="F98" i="2"/>
  <c r="F99" i="2"/>
  <c r="F100" i="2"/>
  <c r="F101" i="2"/>
  <c r="F102" i="2"/>
  <c r="F103" i="2"/>
  <c r="F104" i="2"/>
  <c r="F105" i="2"/>
  <c r="H20" i="2" l="1"/>
  <c r="H19" i="2"/>
  <c r="H18" i="2"/>
  <c r="H17" i="2"/>
  <c r="H16" i="2"/>
  <c r="H15" i="2"/>
  <c r="H14" i="2"/>
  <c r="H13" i="2"/>
  <c r="H12" i="2"/>
  <c r="H21" i="2" l="1"/>
  <c r="G105" i="2" l="1"/>
  <c r="G104" i="2"/>
  <c r="G103" i="2"/>
  <c r="G102" i="2"/>
  <c r="G101" i="2"/>
  <c r="G100" i="2"/>
  <c r="G99" i="2"/>
  <c r="G98" i="2"/>
  <c r="G97" i="2"/>
  <c r="G106" i="2" s="1"/>
  <c r="G91" i="2"/>
  <c r="G90" i="2"/>
  <c r="G89" i="2"/>
  <c r="G88" i="2"/>
  <c r="G87" i="2"/>
  <c r="G86" i="2"/>
  <c r="G85" i="2"/>
  <c r="G84" i="2"/>
  <c r="G83" i="2"/>
  <c r="G77" i="2"/>
  <c r="G76" i="2"/>
  <c r="G75" i="2"/>
  <c r="G74" i="2"/>
  <c r="G73" i="2"/>
  <c r="G72" i="2"/>
  <c r="G71" i="2"/>
  <c r="G70" i="2"/>
  <c r="G69" i="2"/>
  <c r="G63" i="2"/>
  <c r="G62" i="2"/>
  <c r="G61" i="2"/>
  <c r="G60" i="2"/>
  <c r="G59" i="2"/>
  <c r="G58" i="2"/>
  <c r="G57" i="2"/>
  <c r="G56" i="2"/>
  <c r="G55" i="2"/>
  <c r="G64" i="2" s="1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7" i="2"/>
  <c r="G92" i="2" l="1"/>
  <c r="G78" i="2"/>
  <c r="G50" i="2"/>
  <c r="G36" i="2"/>
  <c r="I98" i="2"/>
  <c r="I99" i="2"/>
  <c r="I100" i="2"/>
  <c r="I101" i="2"/>
  <c r="I102" i="2"/>
  <c r="I103" i="2"/>
  <c r="I104" i="2"/>
  <c r="I105" i="2"/>
  <c r="I97" i="2"/>
  <c r="I106" i="2" s="1"/>
  <c r="I84" i="2"/>
  <c r="I85" i="2"/>
  <c r="I86" i="2"/>
  <c r="I87" i="2"/>
  <c r="I88" i="2"/>
  <c r="I89" i="2"/>
  <c r="I90" i="2"/>
  <c r="I91" i="2"/>
  <c r="I83" i="2"/>
  <c r="I70" i="2"/>
  <c r="I71" i="2"/>
  <c r="I72" i="2"/>
  <c r="I73" i="2"/>
  <c r="I74" i="2"/>
  <c r="I75" i="2"/>
  <c r="I76" i="2"/>
  <c r="I77" i="2"/>
  <c r="I69" i="2"/>
  <c r="I56" i="2"/>
  <c r="I57" i="2"/>
  <c r="I58" i="2"/>
  <c r="I59" i="2"/>
  <c r="I60" i="2"/>
  <c r="I61" i="2"/>
  <c r="I62" i="2"/>
  <c r="I63" i="2"/>
  <c r="I55" i="2"/>
  <c r="I42" i="2"/>
  <c r="I43" i="2"/>
  <c r="I44" i="2"/>
  <c r="I45" i="2"/>
  <c r="I46" i="2"/>
  <c r="I47" i="2"/>
  <c r="I48" i="2"/>
  <c r="I49" i="2"/>
  <c r="I41" i="2"/>
  <c r="I28" i="2"/>
  <c r="I29" i="2"/>
  <c r="I30" i="2"/>
  <c r="I31" i="2"/>
  <c r="I32" i="2"/>
  <c r="I33" i="2"/>
  <c r="I34" i="2"/>
  <c r="I35" i="2"/>
  <c r="I27" i="2"/>
  <c r="I36" i="2" s="1"/>
  <c r="F13" i="2"/>
  <c r="F14" i="2"/>
  <c r="F15" i="2"/>
  <c r="F16" i="2"/>
  <c r="F17" i="2"/>
  <c r="F18" i="2"/>
  <c r="F19" i="2"/>
  <c r="F20" i="2"/>
  <c r="F12" i="2"/>
  <c r="I92" i="2" l="1"/>
  <c r="I78" i="2"/>
  <c r="I64" i="2"/>
  <c r="I50" i="2"/>
  <c r="F21" i="2"/>
  <c r="I17" i="2"/>
  <c r="I20" i="2" l="1"/>
  <c r="I15" i="2"/>
  <c r="I18" i="2"/>
  <c r="I16" i="2"/>
  <c r="I13" i="2"/>
  <c r="I19" i="2"/>
  <c r="I14" i="2"/>
  <c r="I12" i="2"/>
  <c r="I21" i="2" l="1"/>
  <c r="G19" i="2"/>
  <c r="G16" i="2"/>
  <c r="G17" i="2"/>
  <c r="G15" i="2"/>
  <c r="G18" i="2"/>
  <c r="G12" i="2"/>
  <c r="G14" i="2"/>
  <c r="G20" i="2"/>
  <c r="G13" i="2"/>
  <c r="G21" i="2" l="1"/>
</calcChain>
</file>

<file path=xl/sharedStrings.xml><?xml version="1.0" encoding="utf-8"?>
<sst xmlns="http://schemas.openxmlformats.org/spreadsheetml/2006/main" count="159" uniqueCount="32">
  <si>
    <t>Alla fondtyper</t>
  </si>
  <si>
    <t>Kvartal 1</t>
  </si>
  <si>
    <t>Kvartal 2</t>
  </si>
  <si>
    <t>Nettosparande</t>
  </si>
  <si>
    <t>Fondförmögenhet</t>
  </si>
  <si>
    <t>fördelning %</t>
  </si>
  <si>
    <t>%</t>
  </si>
  <si>
    <t>IPS</t>
  </si>
  <si>
    <t>Fondförsäkring</t>
  </si>
  <si>
    <t>Hushållens ideella org.</t>
  </si>
  <si>
    <t>Svenska företag</t>
  </si>
  <si>
    <t>Övriga</t>
  </si>
  <si>
    <t>TOTALT</t>
  </si>
  <si>
    <t>Aktiefonder</t>
  </si>
  <si>
    <t>Blandfonder</t>
  </si>
  <si>
    <t>Övriga fonder</t>
  </si>
  <si>
    <t>Hedgefonder</t>
  </si>
  <si>
    <t xml:space="preserve"> </t>
  </si>
  <si>
    <t>Fondförm.</t>
  </si>
  <si>
    <t>Hushållens direktsparande</t>
  </si>
  <si>
    <t>ISK</t>
  </si>
  <si>
    <t>PPM</t>
  </si>
  <si>
    <t>Förvaltarregistrerat</t>
  </si>
  <si>
    <t>Långa räntefonder</t>
  </si>
  <si>
    <t>Korta räntefonder</t>
  </si>
  <si>
    <t>summa</t>
  </si>
  <si>
    <t>Kvartal 3</t>
  </si>
  <si>
    <t>Kvartal 4</t>
  </si>
  <si>
    <t>Nettosparande i fonder samt fondförmögenhet efter kategorier* 2022 (MSEK)</t>
  </si>
  <si>
    <t>*Observera att kategoriseringen bygger på fondbolagens rapportering till föreningen. Sparande där fondandelarna, i fondbolagens register, är registrerade hos</t>
  </si>
  <si>
    <t>gäller i de fall fondbolag och bank inte ingår i samma koncern. Om de ingår i samma koncern kan oftast fondandelarna fördelas ut på samtliga kategorier.</t>
  </si>
  <si>
    <t>banker, vp-bolag samt finansiella serviceföretag hamnar som Förvaltarregistrerat, trots att slutkunden kan ha exempelvis ISK eller ett direktägande. Detta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</si>
</sst>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/>
    <xf numFmtId="1" fontId="3" fillId="0" borderId="8" xfId="0" applyNumberFormat="1" applyFont="1" applyBorder="1"/>
    <xf numFmtId="3" fontId="3" fillId="0" borderId="7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3" fillId="0" borderId="10" xfId="0" applyNumberFormat="1" applyFont="1" applyBorder="1"/>
    <xf numFmtId="0" fontId="3" fillId="2" borderId="4" xfId="0" applyFont="1" applyFill="1" applyBorder="1"/>
    <xf numFmtId="1" fontId="3" fillId="0" borderId="11" xfId="0" applyNumberFormat="1" applyFont="1" applyFill="1" applyBorder="1"/>
    <xf numFmtId="3" fontId="3" fillId="0" borderId="4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4" xfId="0" applyNumberFormat="1" applyFont="1" applyBorder="1"/>
    <xf numFmtId="3" fontId="3" fillId="0" borderId="14" xfId="0" applyNumberFormat="1" applyFont="1" applyBorder="1"/>
    <xf numFmtId="3" fontId="1" fillId="0" borderId="10" xfId="0" applyNumberFormat="1" applyFont="1" applyBorder="1"/>
    <xf numFmtId="3" fontId="3" fillId="0" borderId="5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0" fontId="4" fillId="0" borderId="0" xfId="0" applyFont="1"/>
    <xf numFmtId="3" fontId="1" fillId="0" borderId="15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476250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0.425781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hidden="1" customWidth="1"/>
    <col min="8" max="8" width="18.42578125" style="1" customWidth="1"/>
    <col min="9" max="9" width="12.85546875" style="1" customWidth="1"/>
    <col min="10" max="16384" width="9.140625" style="1"/>
  </cols>
  <sheetData>
    <row r="1" spans="1:14" ht="10.5" customHeight="1" x14ac:dyDescent="0.15"/>
    <row r="2" spans="1:14" ht="10.5" customHeight="1" x14ac:dyDescent="0.15"/>
    <row r="3" spans="1:14" ht="10.5" customHeight="1" x14ac:dyDescent="0.15">
      <c r="A3" s="2" t="s">
        <v>17</v>
      </c>
    </row>
    <row r="4" spans="1:14" ht="10.5" customHeight="1" x14ac:dyDescent="0.15">
      <c r="A4" s="2"/>
    </row>
    <row r="5" spans="1:14" ht="10.5" customHeight="1" x14ac:dyDescent="0.15">
      <c r="A5" s="2"/>
    </row>
    <row r="6" spans="1:14" ht="10.5" customHeight="1" x14ac:dyDescent="0.15">
      <c r="A6" s="2"/>
      <c r="B6" s="2"/>
    </row>
    <row r="7" spans="1:14" ht="12.75" x14ac:dyDescent="0.2">
      <c r="A7" s="30" t="s">
        <v>28</v>
      </c>
      <c r="B7" s="2"/>
    </row>
    <row r="8" spans="1:14" ht="10.5" customHeight="1" x14ac:dyDescent="0.15"/>
    <row r="9" spans="1:14" ht="12" customHeight="1" x14ac:dyDescent="0.15">
      <c r="A9" s="3" t="s">
        <v>0</v>
      </c>
    </row>
    <row r="10" spans="1:14" ht="12" customHeight="1" x14ac:dyDescent="0.15">
      <c r="A10" s="4"/>
      <c r="B10" s="5" t="s">
        <v>1</v>
      </c>
      <c r="C10" s="5" t="s">
        <v>2</v>
      </c>
      <c r="D10" s="5" t="s">
        <v>26</v>
      </c>
      <c r="E10" s="5" t="s">
        <v>27</v>
      </c>
      <c r="F10" s="6" t="s">
        <v>3</v>
      </c>
      <c r="G10" s="7" t="s">
        <v>3</v>
      </c>
      <c r="H10" s="6" t="s">
        <v>4</v>
      </c>
      <c r="I10" s="5" t="s">
        <v>18</v>
      </c>
    </row>
    <row r="11" spans="1:14" ht="12" customHeight="1" x14ac:dyDescent="0.15">
      <c r="A11" s="8"/>
      <c r="B11" s="9"/>
      <c r="C11" s="9"/>
      <c r="D11" s="10"/>
      <c r="E11" s="10"/>
      <c r="F11" s="10" t="s">
        <v>25</v>
      </c>
      <c r="G11" s="11" t="s">
        <v>5</v>
      </c>
      <c r="H11" s="29">
        <v>44926</v>
      </c>
      <c r="I11" s="9" t="s">
        <v>6</v>
      </c>
    </row>
    <row r="12" spans="1:14" ht="12" customHeight="1" x14ac:dyDescent="0.15">
      <c r="A12" s="12" t="s">
        <v>19</v>
      </c>
      <c r="B12" s="24">
        <f>+B27+B41+B55+B69+B83+B97</f>
        <v>-10046.389999999996</v>
      </c>
      <c r="C12" s="24">
        <f t="shared" ref="C12:E12" si="0">+C27+C41+C55+C69+C83+C97</f>
        <v>-2081.9600000000023</v>
      </c>
      <c r="D12" s="24">
        <f t="shared" si="0"/>
        <v>-3173.6700000000046</v>
      </c>
      <c r="E12" s="24">
        <f t="shared" si="0"/>
        <v>-4984.4299999999985</v>
      </c>
      <c r="F12" s="26">
        <f>SUM(B12:E12)</f>
        <v>-20286.450000000004</v>
      </c>
      <c r="G12" s="13">
        <f t="shared" ref="G12:G20" si="1">F12/$F$21*100</f>
        <v>-82.856725087680587</v>
      </c>
      <c r="H12" s="24">
        <f>+H27+H41+H55+H69+H83+H97</f>
        <v>523306.31</v>
      </c>
      <c r="I12" s="14">
        <f>H12/$H$21*100</f>
        <v>8.7879634034924834</v>
      </c>
      <c r="K12" s="33"/>
      <c r="L12" s="33"/>
      <c r="M12" s="33"/>
      <c r="N12" s="33"/>
    </row>
    <row r="13" spans="1:14" ht="12" customHeight="1" x14ac:dyDescent="0.15">
      <c r="A13" s="12" t="s">
        <v>20</v>
      </c>
      <c r="B13" s="24">
        <f t="shared" ref="B13:C20" si="2">+B28+B42+B56+B70+B84+B98</f>
        <v>-2838.569999999997</v>
      </c>
      <c r="C13" s="24">
        <f t="shared" si="2"/>
        <v>1732.7599999999984</v>
      </c>
      <c r="D13" s="24">
        <f t="shared" ref="D13:E13" si="3">+D28+D42+D56+D70+D84+D98</f>
        <v>3577.19</v>
      </c>
      <c r="E13" s="24">
        <f t="shared" si="3"/>
        <v>6153.4099999999989</v>
      </c>
      <c r="F13" s="26">
        <f t="shared" ref="F13:F20" si="4">SUM(B13:E13)</f>
        <v>8624.7900000000009</v>
      </c>
      <c r="G13" s="13">
        <f t="shared" si="1"/>
        <v>35.226560288713728</v>
      </c>
      <c r="H13" s="24">
        <f t="shared" ref="H13" si="5">+H28+H42+H56+H70+H84+H98</f>
        <v>542950.80000000005</v>
      </c>
      <c r="I13" s="14">
        <f>H13/$H$21*100</f>
        <v>9.1178563474554082</v>
      </c>
      <c r="K13" s="33"/>
      <c r="L13" s="33"/>
      <c r="M13" s="33"/>
      <c r="N13" s="33"/>
    </row>
    <row r="14" spans="1:14" ht="12" customHeight="1" x14ac:dyDescent="0.15">
      <c r="A14" s="12" t="s">
        <v>7</v>
      </c>
      <c r="B14" s="24">
        <f t="shared" si="2"/>
        <v>-1605.3100000000002</v>
      </c>
      <c r="C14" s="24">
        <f t="shared" si="2"/>
        <v>-1259.6899999999998</v>
      </c>
      <c r="D14" s="24">
        <f t="shared" ref="D14:E14" si="6">+D29+D43+D57+D71+D85+D99</f>
        <v>-1070.25</v>
      </c>
      <c r="E14" s="24">
        <f t="shared" si="6"/>
        <v>-1177.74</v>
      </c>
      <c r="F14" s="26">
        <f t="shared" si="4"/>
        <v>-5112.99</v>
      </c>
      <c r="G14" s="13">
        <f t="shared" si="1"/>
        <v>-20.883180980706818</v>
      </c>
      <c r="H14" s="24">
        <f t="shared" ref="H14" si="7">+H29+H43+H57+H71+H85+H99</f>
        <v>132501.50999999998</v>
      </c>
      <c r="I14" s="14">
        <f>H14/$H$21*100</f>
        <v>2.2251182501267626</v>
      </c>
      <c r="K14" s="33"/>
      <c r="L14" s="33"/>
      <c r="M14" s="33"/>
      <c r="N14" s="33"/>
    </row>
    <row r="15" spans="1:14" ht="12" customHeight="1" x14ac:dyDescent="0.15">
      <c r="A15" s="12" t="s">
        <v>8</v>
      </c>
      <c r="B15" s="24">
        <f t="shared" si="2"/>
        <v>4952.090000000002</v>
      </c>
      <c r="C15" s="24">
        <f t="shared" si="2"/>
        <v>5172.029999999997</v>
      </c>
      <c r="D15" s="24">
        <f t="shared" ref="D15:E15" si="8">+D30+D44+D58+D72+D86+D100</f>
        <v>13629.65</v>
      </c>
      <c r="E15" s="24">
        <f t="shared" si="8"/>
        <v>14014.750000000004</v>
      </c>
      <c r="F15" s="26">
        <f t="shared" si="4"/>
        <v>37768.520000000004</v>
      </c>
      <c r="G15" s="13">
        <f t="shared" si="1"/>
        <v>154.25941348084882</v>
      </c>
      <c r="H15" s="24">
        <f t="shared" ref="H15" si="9">+H30+H44+H58+H72+H86+H100</f>
        <v>1349391.34</v>
      </c>
      <c r="I15" s="14">
        <f>H15/$H$21*100</f>
        <v>22.660536451222391</v>
      </c>
    </row>
    <row r="16" spans="1:14" ht="12" customHeight="1" x14ac:dyDescent="0.15">
      <c r="A16" s="12" t="s">
        <v>21</v>
      </c>
      <c r="B16" s="24">
        <f t="shared" si="2"/>
        <v>-8846.3599999999988</v>
      </c>
      <c r="C16" s="24">
        <f t="shared" si="2"/>
        <v>2898.5</v>
      </c>
      <c r="D16" s="24">
        <f t="shared" ref="D16:E16" si="10">+D31+D45+D59+D73+D87+D101</f>
        <v>-7683.5</v>
      </c>
      <c r="E16" s="24">
        <f t="shared" si="10"/>
        <v>38679.050000000003</v>
      </c>
      <c r="F16" s="26">
        <f t="shared" si="4"/>
        <v>25047.690000000002</v>
      </c>
      <c r="G16" s="13">
        <f t="shared" si="1"/>
        <v>102.30324006474498</v>
      </c>
      <c r="H16" s="24">
        <f t="shared" ref="H16" si="11">+H31+H45+H59+H73+H87+H101</f>
        <v>1830305.23</v>
      </c>
      <c r="I16" s="14">
        <f t="shared" ref="I16:I17" si="12">H16/$H$21*100</f>
        <v>30.736597421232876</v>
      </c>
      <c r="L16" s="33"/>
    </row>
    <row r="17" spans="1:14" ht="12" customHeight="1" x14ac:dyDescent="0.15">
      <c r="A17" s="12" t="s">
        <v>22</v>
      </c>
      <c r="B17" s="24">
        <f t="shared" si="2"/>
        <v>-6206.610000000006</v>
      </c>
      <c r="C17" s="24">
        <f t="shared" si="2"/>
        <v>1586.6299999999983</v>
      </c>
      <c r="D17" s="24">
        <f t="shared" ref="D17:E17" si="13">+D32+D46+D60+D74+D88+D102</f>
        <v>4048.1299999999997</v>
      </c>
      <c r="E17" s="24">
        <f t="shared" si="13"/>
        <v>874.01</v>
      </c>
      <c r="F17" s="26">
        <f t="shared" si="4"/>
        <v>302.1599999999919</v>
      </c>
      <c r="G17" s="13">
        <f t="shared" si="1"/>
        <v>1.2341236664124522</v>
      </c>
      <c r="H17" s="24">
        <f t="shared" ref="H17" si="14">+H32+H46+H60+H74+H88+H102</f>
        <v>660818.44999999995</v>
      </c>
      <c r="I17" s="14">
        <f t="shared" si="12"/>
        <v>11.097225934372217</v>
      </c>
      <c r="K17" s="33"/>
      <c r="M17" s="33"/>
      <c r="N17" s="33"/>
    </row>
    <row r="18" spans="1:14" ht="12" customHeight="1" x14ac:dyDescent="0.15">
      <c r="A18" s="12" t="s">
        <v>9</v>
      </c>
      <c r="B18" s="24">
        <f t="shared" si="2"/>
        <v>121.94000000000003</v>
      </c>
      <c r="C18" s="24">
        <f t="shared" si="2"/>
        <v>175.22000000000054</v>
      </c>
      <c r="D18" s="24">
        <f t="shared" ref="D18:E18" si="15">+D33+D47+D61+D75+D89+D103</f>
        <v>1739.5900000000001</v>
      </c>
      <c r="E18" s="24">
        <f t="shared" si="15"/>
        <v>179.06999999999982</v>
      </c>
      <c r="F18" s="26">
        <f t="shared" si="4"/>
        <v>2215.8200000000006</v>
      </c>
      <c r="G18" s="13">
        <f t="shared" si="1"/>
        <v>9.0501585335918513</v>
      </c>
      <c r="H18" s="24">
        <f t="shared" ref="H18" si="16">+H33+H47+H61+H75+H89+H103</f>
        <v>118720.55000000002</v>
      </c>
      <c r="I18" s="14">
        <f>H18/$H$21*100</f>
        <v>1.9936924678827201</v>
      </c>
    </row>
    <row r="19" spans="1:14" ht="12" customHeight="1" x14ac:dyDescent="0.15">
      <c r="A19" s="12" t="s">
        <v>10</v>
      </c>
      <c r="B19" s="24">
        <f t="shared" si="2"/>
        <v>-8335.8400000000056</v>
      </c>
      <c r="C19" s="24">
        <f t="shared" si="2"/>
        <v>-8825.5099999999948</v>
      </c>
      <c r="D19" s="24">
        <f t="shared" ref="D19:E19" si="17">+D34+D48+D62+D76+D90+D104</f>
        <v>-7280.5800000000036</v>
      </c>
      <c r="E19" s="24">
        <f t="shared" si="17"/>
        <v>1568.770000000002</v>
      </c>
      <c r="F19" s="26">
        <f t="shared" si="4"/>
        <v>-22873.16</v>
      </c>
      <c r="G19" s="13">
        <f t="shared" si="1"/>
        <v>-93.421723860336897</v>
      </c>
      <c r="H19" s="24">
        <f t="shared" ref="H19" si="18">+H34+H48+H62+H76+H90+H104</f>
        <v>659669.86</v>
      </c>
      <c r="I19" s="14">
        <f>H19/$H$21*100</f>
        <v>11.077937485728025</v>
      </c>
    </row>
    <row r="20" spans="1:14" ht="12" customHeight="1" x14ac:dyDescent="0.15">
      <c r="A20" s="16" t="s">
        <v>11</v>
      </c>
      <c r="B20" s="27">
        <f t="shared" si="2"/>
        <v>-3002.0200000000004</v>
      </c>
      <c r="C20" s="27">
        <f t="shared" si="2"/>
        <v>-1348.5699999999986</v>
      </c>
      <c r="D20" s="27">
        <f t="shared" ref="D20:E20" si="19">+D35+D49+D63+D77+D91+D105</f>
        <v>3827.3199999999993</v>
      </c>
      <c r="E20" s="27">
        <f t="shared" si="19"/>
        <v>-679.34000000000276</v>
      </c>
      <c r="F20" s="28">
        <f t="shared" si="4"/>
        <v>-1202.6100000000029</v>
      </c>
      <c r="G20" s="13">
        <f t="shared" si="1"/>
        <v>-4.911866105587511</v>
      </c>
      <c r="H20" s="27">
        <f t="shared" ref="H20" si="20">+H35+H49+H63+H77+H91+H105</f>
        <v>137143.51999999999</v>
      </c>
      <c r="I20" s="17">
        <f>H20/$H$21*100</f>
        <v>2.3030722384871289</v>
      </c>
    </row>
    <row r="21" spans="1:14" ht="12" customHeight="1" x14ac:dyDescent="0.15">
      <c r="A21" s="18" t="s">
        <v>12</v>
      </c>
      <c r="B21" s="20">
        <f>SUM(B12:B20)</f>
        <v>-35807.070000000007</v>
      </c>
      <c r="C21" s="20">
        <f t="shared" ref="C21:D21" si="21">SUM(C12:C20)</f>
        <v>-1950.5900000000008</v>
      </c>
      <c r="D21" s="20">
        <f t="shared" si="21"/>
        <v>7613.8799999999901</v>
      </c>
      <c r="E21" s="20">
        <f>SUM(E12:E20)</f>
        <v>54627.55000000001</v>
      </c>
      <c r="F21" s="20">
        <f>SUM(B21:E21)</f>
        <v>24483.76999999999</v>
      </c>
      <c r="G21" s="19">
        <f t="shared" ref="G21" si="22">SUM(G12:G20)</f>
        <v>100.00000000000003</v>
      </c>
      <c r="H21" s="20">
        <f>SUM(H12:H20)</f>
        <v>5954807.5699999994</v>
      </c>
      <c r="I21" s="20">
        <f>SUM(I12:I20)</f>
        <v>100.00000000000003</v>
      </c>
    </row>
    <row r="22" spans="1:14" ht="12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2"/>
    </row>
    <row r="23" spans="1:14" ht="10.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14" ht="12" customHeight="1" x14ac:dyDescent="0.15">
      <c r="A24" s="3" t="s">
        <v>13</v>
      </c>
    </row>
    <row r="25" spans="1:14" ht="12" customHeight="1" x14ac:dyDescent="0.15">
      <c r="A25" s="4"/>
      <c r="B25" s="5" t="s">
        <v>1</v>
      </c>
      <c r="C25" s="5" t="s">
        <v>2</v>
      </c>
      <c r="D25" s="5" t="s">
        <v>26</v>
      </c>
      <c r="E25" s="5" t="s">
        <v>27</v>
      </c>
      <c r="F25" s="6" t="s">
        <v>3</v>
      </c>
      <c r="G25" s="7" t="s">
        <v>3</v>
      </c>
      <c r="H25" s="6" t="s">
        <v>4</v>
      </c>
      <c r="I25" s="5" t="s">
        <v>18</v>
      </c>
    </row>
    <row r="26" spans="1:14" ht="12" customHeight="1" x14ac:dyDescent="0.15">
      <c r="A26" s="8"/>
      <c r="B26" s="9"/>
      <c r="C26" s="9"/>
      <c r="D26" s="10"/>
      <c r="E26" s="10"/>
      <c r="F26" s="10" t="s">
        <v>25</v>
      </c>
      <c r="G26" s="11" t="s">
        <v>5</v>
      </c>
      <c r="H26" s="29">
        <f>H11</f>
        <v>44926</v>
      </c>
      <c r="I26" s="9" t="s">
        <v>6</v>
      </c>
    </row>
    <row r="27" spans="1:14" ht="12" customHeight="1" x14ac:dyDescent="0.15">
      <c r="A27" s="12" t="s">
        <v>19</v>
      </c>
      <c r="B27" s="24">
        <v>-7542.57</v>
      </c>
      <c r="C27" s="24">
        <v>-743.7300000000032</v>
      </c>
      <c r="D27" s="25">
        <v>-1891.4600000000028</v>
      </c>
      <c r="E27" s="25">
        <v>-1452.1800000000003</v>
      </c>
      <c r="F27" s="26">
        <f>SUM(B27:E27)</f>
        <v>-11629.940000000006</v>
      </c>
      <c r="G27" s="13">
        <f t="shared" ref="G27:G35" si="23">F27/$F$36*100</f>
        <v>-137.50696110412909</v>
      </c>
      <c r="H27" s="25">
        <v>355901.87</v>
      </c>
      <c r="I27" s="14">
        <f>H27/$H$36*100</f>
        <v>9.311481660319556</v>
      </c>
    </row>
    <row r="28" spans="1:14" ht="12" customHeight="1" x14ac:dyDescent="0.15">
      <c r="A28" s="15" t="s">
        <v>20</v>
      </c>
      <c r="B28" s="24">
        <v>-3832.7599999999984</v>
      </c>
      <c r="C28" s="24">
        <v>-1229.2900000000009</v>
      </c>
      <c r="D28" s="25">
        <v>1441.2700000000004</v>
      </c>
      <c r="E28" s="25">
        <v>4892.66</v>
      </c>
      <c r="F28" s="26">
        <f t="shared" ref="F28:F35" si="24">SUM(B28:E28)</f>
        <v>1271.880000000001</v>
      </c>
      <c r="G28" s="13">
        <f t="shared" si="23"/>
        <v>15.038113153560531</v>
      </c>
      <c r="H28" s="25">
        <v>249126.39</v>
      </c>
      <c r="I28" s="14">
        <f t="shared" ref="I28:I35" si="25">H28/$H$36*100</f>
        <v>6.5179084661359532</v>
      </c>
    </row>
    <row r="29" spans="1:14" ht="12" customHeight="1" x14ac:dyDescent="0.15">
      <c r="A29" s="15" t="s">
        <v>7</v>
      </c>
      <c r="B29" s="24">
        <v>-1637.2400000000002</v>
      </c>
      <c r="C29" s="24">
        <v>-936.18999999999994</v>
      </c>
      <c r="D29" s="25">
        <v>-641.95999999999992</v>
      </c>
      <c r="E29" s="25">
        <v>-719.13999999999987</v>
      </c>
      <c r="F29" s="26">
        <f t="shared" si="24"/>
        <v>-3934.53</v>
      </c>
      <c r="G29" s="13">
        <f t="shared" si="23"/>
        <v>-46.520039112242095</v>
      </c>
      <c r="H29" s="25">
        <v>78980.92</v>
      </c>
      <c r="I29" s="14">
        <f t="shared" si="25"/>
        <v>2.0663824781116382</v>
      </c>
    </row>
    <row r="30" spans="1:14" ht="10.5" customHeight="1" x14ac:dyDescent="0.15">
      <c r="A30" s="15" t="s">
        <v>8</v>
      </c>
      <c r="B30" s="24">
        <v>-1449.739999999998</v>
      </c>
      <c r="C30" s="24">
        <v>5304.489999999998</v>
      </c>
      <c r="D30" s="25">
        <v>8035.6700000000019</v>
      </c>
      <c r="E30" s="25">
        <v>12518.970000000001</v>
      </c>
      <c r="F30" s="26">
        <f t="shared" si="24"/>
        <v>24409.390000000003</v>
      </c>
      <c r="G30" s="13">
        <f t="shared" si="23"/>
        <v>288.6051898208861</v>
      </c>
      <c r="H30" s="25">
        <v>799550.36</v>
      </c>
      <c r="I30" s="14">
        <f t="shared" si="25"/>
        <v>20.918683325945715</v>
      </c>
    </row>
    <row r="31" spans="1:14" ht="12" customHeight="1" x14ac:dyDescent="0.15">
      <c r="A31" s="15" t="s">
        <v>21</v>
      </c>
      <c r="B31" s="24">
        <v>-9121.5399999999991</v>
      </c>
      <c r="C31" s="24">
        <v>-2491.2700000000004</v>
      </c>
      <c r="D31" s="25">
        <v>-1683.4700000000003</v>
      </c>
      <c r="E31" s="25">
        <v>26988.05</v>
      </c>
      <c r="F31" s="26">
        <f t="shared" si="24"/>
        <v>13691.77</v>
      </c>
      <c r="G31" s="13">
        <f t="shared" si="23"/>
        <v>161.88507290980701</v>
      </c>
      <c r="H31" s="25">
        <v>1400348.75</v>
      </c>
      <c r="I31" s="14">
        <f t="shared" si="25"/>
        <v>36.637407113585596</v>
      </c>
    </row>
    <row r="32" spans="1:14" ht="12" customHeight="1" x14ac:dyDescent="0.15">
      <c r="A32" s="15" t="s">
        <v>22</v>
      </c>
      <c r="B32" s="24">
        <v>-2375.6300000000047</v>
      </c>
      <c r="C32" s="24">
        <v>808.2599999999984</v>
      </c>
      <c r="D32" s="25">
        <v>5159.3899999999994</v>
      </c>
      <c r="E32" s="25">
        <v>3412.2200000000012</v>
      </c>
      <c r="F32" s="26">
        <f t="shared" si="24"/>
        <v>7004.2399999999943</v>
      </c>
      <c r="G32" s="13">
        <f t="shared" si="23"/>
        <v>82.814851774298404</v>
      </c>
      <c r="H32" s="25">
        <v>418240.87</v>
      </c>
      <c r="I32" s="14">
        <f t="shared" si="25"/>
        <v>10.942460601853808</v>
      </c>
    </row>
    <row r="33" spans="1:9" ht="12" customHeight="1" x14ac:dyDescent="0.15">
      <c r="A33" s="15" t="s">
        <v>9</v>
      </c>
      <c r="B33" s="24">
        <v>-426.1099999999999</v>
      </c>
      <c r="C33" s="24">
        <v>-1187.4399999999996</v>
      </c>
      <c r="D33" s="25">
        <v>412.69000000000005</v>
      </c>
      <c r="E33" s="25">
        <v>76.489999999999782</v>
      </c>
      <c r="F33" s="26">
        <f t="shared" si="24"/>
        <v>-1124.3699999999997</v>
      </c>
      <c r="G33" s="13">
        <f t="shared" si="23"/>
        <v>-13.294024032510013</v>
      </c>
      <c r="H33" s="25">
        <v>52982.080000000002</v>
      </c>
      <c r="I33" s="14">
        <f t="shared" si="25"/>
        <v>1.3861732905353479</v>
      </c>
    </row>
    <row r="34" spans="1:9" ht="12" customHeight="1" x14ac:dyDescent="0.15">
      <c r="A34" s="15" t="s">
        <v>10</v>
      </c>
      <c r="B34" s="24">
        <v>-7114.1600000000035</v>
      </c>
      <c r="C34" s="24">
        <v>-1035.5099999999984</v>
      </c>
      <c r="D34" s="25">
        <v>-10874.860000000008</v>
      </c>
      <c r="E34" s="25">
        <v>531.02999999999884</v>
      </c>
      <c r="F34" s="26">
        <f t="shared" si="24"/>
        <v>-18493.500000000011</v>
      </c>
      <c r="G34" s="13">
        <f t="shared" si="23"/>
        <v>-218.65847847703529</v>
      </c>
      <c r="H34" s="25">
        <v>396127.51</v>
      </c>
      <c r="I34" s="14">
        <f t="shared" si="25"/>
        <v>10.363907457168045</v>
      </c>
    </row>
    <row r="35" spans="1:9" ht="10.5" customHeight="1" x14ac:dyDescent="0.15">
      <c r="A35" s="16" t="s">
        <v>11</v>
      </c>
      <c r="B35" s="27">
        <v>-787.73000000000138</v>
      </c>
      <c r="C35" s="27">
        <v>-1831.7599999999984</v>
      </c>
      <c r="D35" s="32">
        <v>1003.1099999999997</v>
      </c>
      <c r="E35" s="32">
        <v>-1120.8500000000031</v>
      </c>
      <c r="F35" s="28">
        <f t="shared" si="24"/>
        <v>-2737.2300000000032</v>
      </c>
      <c r="G35" s="13">
        <f t="shared" si="23"/>
        <v>-32.363724932635556</v>
      </c>
      <c r="H35" s="31">
        <v>70924.260000000009</v>
      </c>
      <c r="I35" s="17">
        <f t="shared" si="25"/>
        <v>1.8555956063443444</v>
      </c>
    </row>
    <row r="36" spans="1:9" ht="12" customHeight="1" x14ac:dyDescent="0.15">
      <c r="A36" s="18" t="s">
        <v>12</v>
      </c>
      <c r="B36" s="20">
        <f>SUM(B27:B35)</f>
        <v>-34287.480000000003</v>
      </c>
      <c r="C36" s="20">
        <f t="shared" ref="C36:D36" si="26">SUM(C27:C35)</f>
        <v>-3342.4400000000046</v>
      </c>
      <c r="D36" s="20">
        <f t="shared" si="26"/>
        <v>960.37999999999101</v>
      </c>
      <c r="E36" s="20">
        <f>SUM(E27:E35)</f>
        <v>45127.249999999993</v>
      </c>
      <c r="F36" s="20">
        <f>SUM(B36:E36)</f>
        <v>8457.7099999999773</v>
      </c>
      <c r="G36" s="19">
        <f t="shared" ref="G36" si="27">SUM(G27:G35)</f>
        <v>100</v>
      </c>
      <c r="H36" s="20">
        <f>SUM(H27:H35)</f>
        <v>3822183.01</v>
      </c>
      <c r="I36" s="20">
        <f>SUM(I27:I35)</f>
        <v>100</v>
      </c>
    </row>
    <row r="37" spans="1:9" ht="12" customHeight="1" x14ac:dyDescent="0.15">
      <c r="A37" s="23"/>
      <c r="B37" s="23"/>
      <c r="C37" s="23"/>
      <c r="D37" s="23"/>
      <c r="E37" s="23"/>
      <c r="F37" s="23"/>
      <c r="G37" s="23"/>
      <c r="H37" s="23"/>
    </row>
    <row r="38" spans="1:9" ht="12" customHeight="1" x14ac:dyDescent="0.15">
      <c r="A38" s="3" t="s">
        <v>14</v>
      </c>
    </row>
    <row r="39" spans="1:9" ht="12" customHeight="1" x14ac:dyDescent="0.15">
      <c r="A39" s="4"/>
      <c r="B39" s="5" t="s">
        <v>1</v>
      </c>
      <c r="C39" s="5" t="s">
        <v>2</v>
      </c>
      <c r="D39" s="6" t="s">
        <v>26</v>
      </c>
      <c r="E39" s="6" t="s">
        <v>27</v>
      </c>
      <c r="F39" s="6" t="s">
        <v>3</v>
      </c>
      <c r="G39" s="7" t="s">
        <v>3</v>
      </c>
      <c r="H39" s="6" t="s">
        <v>4</v>
      </c>
      <c r="I39" s="5" t="s">
        <v>18</v>
      </c>
    </row>
    <row r="40" spans="1:9" ht="12" customHeight="1" x14ac:dyDescent="0.15">
      <c r="A40" s="8"/>
      <c r="B40" s="9"/>
      <c r="C40" s="9"/>
      <c r="D40" s="10"/>
      <c r="E40" s="10"/>
      <c r="F40" s="10" t="s">
        <v>25</v>
      </c>
      <c r="G40" s="11" t="s">
        <v>5</v>
      </c>
      <c r="H40" s="29">
        <f>+H11</f>
        <v>44926</v>
      </c>
      <c r="I40" s="9" t="s">
        <v>6</v>
      </c>
    </row>
    <row r="41" spans="1:9" ht="12" customHeight="1" x14ac:dyDescent="0.15">
      <c r="A41" s="12" t="s">
        <v>19</v>
      </c>
      <c r="B41" s="24">
        <v>-1207.529999999997</v>
      </c>
      <c r="C41" s="24">
        <v>-928.34000000000015</v>
      </c>
      <c r="D41" s="25">
        <v>-150.05000000000109</v>
      </c>
      <c r="E41" s="25">
        <v>-904.40999999999804</v>
      </c>
      <c r="F41" s="26">
        <f>SUM(B41:E41)</f>
        <v>-3190.3299999999963</v>
      </c>
      <c r="G41" s="13">
        <f t="shared" ref="G41:G49" si="28">F41/$F$50*100</f>
        <v>36.463331283673639</v>
      </c>
      <c r="H41" s="25">
        <v>95484.139999999985</v>
      </c>
      <c r="I41" s="14">
        <f>+H41/$H$50*100</f>
        <v>7.5540678066226965</v>
      </c>
    </row>
    <row r="42" spans="1:9" ht="12" customHeight="1" x14ac:dyDescent="0.15">
      <c r="A42" s="15" t="s">
        <v>20</v>
      </c>
      <c r="B42" s="24">
        <v>33.210000000000946</v>
      </c>
      <c r="C42" s="24">
        <v>873.64999999999964</v>
      </c>
      <c r="D42" s="25">
        <v>1110.8899999999994</v>
      </c>
      <c r="E42" s="25">
        <v>203.80999999999949</v>
      </c>
      <c r="F42" s="26">
        <f t="shared" ref="F42:F49" si="29">SUM(B42:E42)</f>
        <v>2221.5599999999995</v>
      </c>
      <c r="G42" s="13">
        <f t="shared" si="28"/>
        <v>-25.390940199464662</v>
      </c>
      <c r="H42" s="25">
        <v>238438.35</v>
      </c>
      <c r="I42" s="14">
        <f t="shared" ref="I42:I49" si="30">+H42/$H$50*100</f>
        <v>18.86365069213835</v>
      </c>
    </row>
    <row r="43" spans="1:9" ht="12" customHeight="1" x14ac:dyDescent="0.15">
      <c r="A43" s="15" t="s">
        <v>7</v>
      </c>
      <c r="B43" s="24">
        <v>-187.88000000000011</v>
      </c>
      <c r="C43" s="24">
        <v>-280.64</v>
      </c>
      <c r="D43" s="25">
        <v>-343.81</v>
      </c>
      <c r="E43" s="25">
        <v>-347.61000000000007</v>
      </c>
      <c r="F43" s="26">
        <f t="shared" si="29"/>
        <v>-1159.9400000000003</v>
      </c>
      <c r="G43" s="13">
        <f t="shared" si="28"/>
        <v>13.257335914837794</v>
      </c>
      <c r="H43" s="25">
        <v>49473.31</v>
      </c>
      <c r="I43" s="14">
        <f t="shared" si="30"/>
        <v>3.9139980562014252</v>
      </c>
    </row>
    <row r="44" spans="1:9" ht="12" customHeight="1" x14ac:dyDescent="0.15">
      <c r="A44" s="15" t="s">
        <v>8</v>
      </c>
      <c r="B44" s="24">
        <v>-2340.1299999999992</v>
      </c>
      <c r="C44" s="24">
        <v>-1170.0100000000002</v>
      </c>
      <c r="D44" s="25">
        <v>399.01000000000022</v>
      </c>
      <c r="E44" s="25">
        <v>-974.47999999999956</v>
      </c>
      <c r="F44" s="26">
        <f t="shared" si="29"/>
        <v>-4085.6099999999988</v>
      </c>
      <c r="G44" s="13">
        <f t="shared" si="28"/>
        <v>46.695780977481945</v>
      </c>
      <c r="H44" s="25">
        <v>406986.51</v>
      </c>
      <c r="I44" s="14">
        <f t="shared" si="30"/>
        <v>32.198056063768568</v>
      </c>
    </row>
    <row r="45" spans="1:9" ht="12" customHeight="1" x14ac:dyDescent="0.15">
      <c r="A45" s="15" t="s">
        <v>21</v>
      </c>
      <c r="B45" s="24">
        <v>-2150.4500000000003</v>
      </c>
      <c r="C45" s="24">
        <v>992.29000000000042</v>
      </c>
      <c r="D45" s="25">
        <v>-885.31999999999971</v>
      </c>
      <c r="E45" s="25">
        <v>-138.50999999999931</v>
      </c>
      <c r="F45" s="26">
        <f t="shared" si="29"/>
        <v>-2181.9899999999989</v>
      </c>
      <c r="G45" s="13">
        <f t="shared" si="28"/>
        <v>24.938681649755072</v>
      </c>
      <c r="H45" s="25">
        <v>308609.45</v>
      </c>
      <c r="I45" s="14">
        <f t="shared" si="30"/>
        <v>24.415119736791233</v>
      </c>
    </row>
    <row r="46" spans="1:9" ht="12" customHeight="1" x14ac:dyDescent="0.15">
      <c r="A46" s="15" t="s">
        <v>22</v>
      </c>
      <c r="B46" s="24">
        <v>-695.61000000000013</v>
      </c>
      <c r="C46" s="24">
        <v>44.619999999999891</v>
      </c>
      <c r="D46" s="25">
        <v>77.319999999999709</v>
      </c>
      <c r="E46" s="25">
        <v>-331.97000000000025</v>
      </c>
      <c r="F46" s="26">
        <f t="shared" si="29"/>
        <v>-905.64000000000078</v>
      </c>
      <c r="G46" s="13">
        <f t="shared" si="28"/>
        <v>10.350857542557122</v>
      </c>
      <c r="H46" s="25">
        <v>85318.84</v>
      </c>
      <c r="I46" s="14">
        <f t="shared" si="30"/>
        <v>6.7498571233127604</v>
      </c>
    </row>
    <row r="47" spans="1:9" ht="10.5" customHeight="1" x14ac:dyDescent="0.15">
      <c r="A47" s="15" t="s">
        <v>9</v>
      </c>
      <c r="B47" s="24">
        <v>433.53</v>
      </c>
      <c r="C47" s="24">
        <v>270.66000000000008</v>
      </c>
      <c r="D47" s="25">
        <v>44.300000000000011</v>
      </c>
      <c r="E47" s="25">
        <v>226.32999999999998</v>
      </c>
      <c r="F47" s="26">
        <f t="shared" si="29"/>
        <v>974.81999999999994</v>
      </c>
      <c r="G47" s="13">
        <f t="shared" si="28"/>
        <v>-11.141538524839367</v>
      </c>
      <c r="H47" s="25">
        <v>30969.77</v>
      </c>
      <c r="I47" s="14">
        <f t="shared" si="30"/>
        <v>2.4501214812796079</v>
      </c>
    </row>
    <row r="48" spans="1:9" ht="12" customHeight="1" x14ac:dyDescent="0.15">
      <c r="A48" s="15" t="s">
        <v>10</v>
      </c>
      <c r="B48" s="24">
        <v>-1358.9499999999994</v>
      </c>
      <c r="C48" s="24">
        <v>-515.14999999999873</v>
      </c>
      <c r="D48" s="25">
        <v>-85.159999999999854</v>
      </c>
      <c r="E48" s="25">
        <v>-1070.9800000000005</v>
      </c>
      <c r="F48" s="26">
        <f t="shared" si="29"/>
        <v>-3030.2399999999984</v>
      </c>
      <c r="G48" s="13">
        <f t="shared" si="28"/>
        <v>34.633609999291387</v>
      </c>
      <c r="H48" s="25">
        <v>38403.540000000008</v>
      </c>
      <c r="I48" s="14">
        <f t="shared" si="30"/>
        <v>3.0382317437675734</v>
      </c>
    </row>
    <row r="49" spans="1:9" ht="12" customHeight="1" x14ac:dyDescent="0.15">
      <c r="A49" s="16" t="s">
        <v>11</v>
      </c>
      <c r="B49" s="27">
        <v>227.5200000000001</v>
      </c>
      <c r="C49" s="27">
        <v>1448.0499999999997</v>
      </c>
      <c r="D49" s="32">
        <v>153.72999999999956</v>
      </c>
      <c r="E49" s="32">
        <v>778.64999999999964</v>
      </c>
      <c r="F49" s="28">
        <f t="shared" si="29"/>
        <v>2607.9499999999989</v>
      </c>
      <c r="G49" s="13">
        <f t="shared" si="28"/>
        <v>-29.807118643292934</v>
      </c>
      <c r="H49" s="31">
        <v>10325.659999999974</v>
      </c>
      <c r="I49" s="17">
        <f t="shared" si="30"/>
        <v>0.81689729611777973</v>
      </c>
    </row>
    <row r="50" spans="1:9" ht="12" customHeight="1" x14ac:dyDescent="0.15">
      <c r="A50" s="18" t="s">
        <v>12</v>
      </c>
      <c r="B50" s="20">
        <f>SUM(B41:B49)</f>
        <v>-7246.2899999999954</v>
      </c>
      <c r="C50" s="20">
        <f t="shared" ref="C50:D50" si="31">SUM(C41:C49)</f>
        <v>735.13000000000079</v>
      </c>
      <c r="D50" s="20">
        <f t="shared" si="31"/>
        <v>320.90999999999832</v>
      </c>
      <c r="E50" s="20">
        <f>SUM(E41:E49)</f>
        <v>-2559.1699999999987</v>
      </c>
      <c r="F50" s="20">
        <f>SUM(B50:E50)</f>
        <v>-8749.4199999999946</v>
      </c>
      <c r="G50" s="19">
        <f t="shared" ref="G50" si="32">SUM(G41:G49)</f>
        <v>100</v>
      </c>
      <c r="H50" s="20">
        <f>SUM(H41:H49)</f>
        <v>1264009.57</v>
      </c>
      <c r="I50" s="20">
        <f>SUM(I41:I49)</f>
        <v>100</v>
      </c>
    </row>
    <row r="51" spans="1:9" ht="12" customHeight="1" x14ac:dyDescent="0.15">
      <c r="A51" s="23"/>
      <c r="B51" s="23"/>
      <c r="C51" s="23"/>
      <c r="D51" s="23"/>
      <c r="E51" s="23"/>
      <c r="F51" s="23"/>
      <c r="G51" s="23"/>
      <c r="H51" s="23"/>
    </row>
    <row r="52" spans="1:9" ht="12" customHeight="1" x14ac:dyDescent="0.15">
      <c r="A52" s="3" t="s">
        <v>23</v>
      </c>
    </row>
    <row r="53" spans="1:9" ht="12" customHeight="1" x14ac:dyDescent="0.15">
      <c r="A53" s="4"/>
      <c r="B53" s="5" t="s">
        <v>1</v>
      </c>
      <c r="C53" s="5" t="s">
        <v>2</v>
      </c>
      <c r="D53" s="6" t="s">
        <v>26</v>
      </c>
      <c r="E53" s="6" t="s">
        <v>27</v>
      </c>
      <c r="F53" s="6" t="s">
        <v>3</v>
      </c>
      <c r="G53" s="7" t="s">
        <v>3</v>
      </c>
      <c r="H53" s="6" t="s">
        <v>4</v>
      </c>
      <c r="I53" s="5" t="s">
        <v>18</v>
      </c>
    </row>
    <row r="54" spans="1:9" ht="12" customHeight="1" x14ac:dyDescent="0.15">
      <c r="A54" s="8"/>
      <c r="B54" s="9"/>
      <c r="C54" s="9"/>
      <c r="D54" s="10"/>
      <c r="E54" s="10"/>
      <c r="F54" s="10" t="s">
        <v>25</v>
      </c>
      <c r="G54" s="11" t="s">
        <v>5</v>
      </c>
      <c r="H54" s="29">
        <f>+H11</f>
        <v>44926</v>
      </c>
      <c r="I54" s="9" t="s">
        <v>6</v>
      </c>
    </row>
    <row r="55" spans="1:9" ht="12" customHeight="1" x14ac:dyDescent="0.15">
      <c r="A55" s="12" t="s">
        <v>19</v>
      </c>
      <c r="B55" s="24">
        <v>-769.65999999999985</v>
      </c>
      <c r="C55" s="24">
        <v>-835.55999999999949</v>
      </c>
      <c r="D55" s="25">
        <v>-526.36000000000013</v>
      </c>
      <c r="E55" s="25">
        <v>-520.49000000000024</v>
      </c>
      <c r="F55" s="26">
        <f>SUM(B55:E55)</f>
        <v>-2652.0699999999997</v>
      </c>
      <c r="G55" s="13">
        <f t="shared" ref="G55:G63" si="33">F55/$F$64*100</f>
        <v>-60.516659897133486</v>
      </c>
      <c r="H55" s="25">
        <v>20592.840000000004</v>
      </c>
      <c r="I55" s="14">
        <f>+H55/$H$64*100</f>
        <v>4.1305133620327315</v>
      </c>
    </row>
    <row r="56" spans="1:9" ht="12" customHeight="1" x14ac:dyDescent="0.15">
      <c r="A56" s="15" t="s">
        <v>20</v>
      </c>
      <c r="B56" s="24">
        <v>916.09000000000015</v>
      </c>
      <c r="C56" s="24">
        <v>-7.25</v>
      </c>
      <c r="D56" s="25">
        <v>176.80999999999995</v>
      </c>
      <c r="E56" s="25">
        <v>311.57000000000016</v>
      </c>
      <c r="F56" s="26">
        <f t="shared" ref="F56:F63" si="34">SUM(B56:E56)</f>
        <v>1397.2200000000003</v>
      </c>
      <c r="G56" s="13">
        <f t="shared" si="33"/>
        <v>31.882675623747819</v>
      </c>
      <c r="H56" s="25">
        <v>42888.95</v>
      </c>
      <c r="I56" s="14">
        <f t="shared" ref="I56:I63" si="35">+H56/$H$64*100</f>
        <v>8.6026687459599405</v>
      </c>
    </row>
    <row r="57" spans="1:9" ht="12" customHeight="1" x14ac:dyDescent="0.15">
      <c r="A57" s="15" t="s">
        <v>7</v>
      </c>
      <c r="B57" s="24">
        <v>45.399999999999977</v>
      </c>
      <c r="C57" s="24">
        <v>-94.06</v>
      </c>
      <c r="D57" s="25">
        <v>-58.089999999999996</v>
      </c>
      <c r="E57" s="25">
        <v>-71.91</v>
      </c>
      <c r="F57" s="26">
        <f t="shared" si="34"/>
        <v>-178.66000000000003</v>
      </c>
      <c r="G57" s="13">
        <f t="shared" si="33"/>
        <v>-4.0767801970618693</v>
      </c>
      <c r="H57" s="25">
        <v>1976.47</v>
      </c>
      <c r="I57" s="14">
        <f t="shared" si="35"/>
        <v>0.39644049799138109</v>
      </c>
    </row>
    <row r="58" spans="1:9" ht="12" customHeight="1" x14ac:dyDescent="0.15">
      <c r="A58" s="15" t="s">
        <v>8</v>
      </c>
      <c r="B58" s="24">
        <v>2986.24</v>
      </c>
      <c r="C58" s="24">
        <v>468.80000000000018</v>
      </c>
      <c r="D58" s="25">
        <v>1337.29</v>
      </c>
      <c r="E58" s="25">
        <v>143.21000000000095</v>
      </c>
      <c r="F58" s="26">
        <f t="shared" si="34"/>
        <v>4935.5400000000009</v>
      </c>
      <c r="G58" s="13">
        <f t="shared" si="33"/>
        <v>112.62236501626968</v>
      </c>
      <c r="H58" s="25">
        <v>73858.509999999995</v>
      </c>
      <c r="I58" s="14">
        <f t="shared" si="35"/>
        <v>14.814545368915995</v>
      </c>
    </row>
    <row r="59" spans="1:9" ht="12" customHeight="1" x14ac:dyDescent="0.15">
      <c r="A59" s="15" t="s">
        <v>21</v>
      </c>
      <c r="B59" s="24">
        <v>196.20000000000005</v>
      </c>
      <c r="C59" s="24">
        <v>-999.75</v>
      </c>
      <c r="D59" s="25">
        <v>-1233.8600000000001</v>
      </c>
      <c r="E59" s="25">
        <v>10270.289999999999</v>
      </c>
      <c r="F59" s="26">
        <f t="shared" si="34"/>
        <v>8232.8799999999992</v>
      </c>
      <c r="G59" s="13">
        <f t="shared" si="33"/>
        <v>187.86321587813003</v>
      </c>
      <c r="H59" s="25">
        <v>105787.67</v>
      </c>
      <c r="I59" s="14">
        <f t="shared" si="35"/>
        <v>21.218898630461322</v>
      </c>
    </row>
    <row r="60" spans="1:9" ht="12" customHeight="1" x14ac:dyDescent="0.15">
      <c r="A60" s="15" t="s">
        <v>22</v>
      </c>
      <c r="B60" s="24">
        <v>-5432.4600000000009</v>
      </c>
      <c r="C60" s="24">
        <v>-1467.7399999999998</v>
      </c>
      <c r="D60" s="25">
        <v>402.3100000000004</v>
      </c>
      <c r="E60" s="25">
        <v>1744.9799999999996</v>
      </c>
      <c r="F60" s="26">
        <f t="shared" si="34"/>
        <v>-4752.9100000000008</v>
      </c>
      <c r="G60" s="13">
        <f t="shared" si="33"/>
        <v>-108.45499477452887</v>
      </c>
      <c r="H60" s="25">
        <v>70591.39</v>
      </c>
      <c r="I60" s="14">
        <f t="shared" si="35"/>
        <v>14.159226198982935</v>
      </c>
    </row>
    <row r="61" spans="1:9" ht="12" customHeight="1" x14ac:dyDescent="0.15">
      <c r="A61" s="15" t="s">
        <v>9</v>
      </c>
      <c r="B61" s="24">
        <v>46.3599999999999</v>
      </c>
      <c r="C61" s="24">
        <v>-148.32999999999993</v>
      </c>
      <c r="D61" s="25">
        <v>647.44999999999993</v>
      </c>
      <c r="E61" s="25">
        <v>-351.64999999999986</v>
      </c>
      <c r="F61" s="26">
        <f t="shared" si="34"/>
        <v>193.83000000000004</v>
      </c>
      <c r="G61" s="13">
        <f t="shared" si="33"/>
        <v>4.4229391335301811</v>
      </c>
      <c r="H61" s="25">
        <v>22511.17</v>
      </c>
      <c r="I61" s="14">
        <f t="shared" si="35"/>
        <v>4.5152921345472681</v>
      </c>
    </row>
    <row r="62" spans="1:9" ht="12" customHeight="1" x14ac:dyDescent="0.15">
      <c r="A62" s="15" t="s">
        <v>10</v>
      </c>
      <c r="B62" s="24">
        <v>-587.92000000000371</v>
      </c>
      <c r="C62" s="24">
        <v>-2808.029999999997</v>
      </c>
      <c r="D62" s="25">
        <v>1945.0100000000011</v>
      </c>
      <c r="E62" s="25">
        <v>471.25</v>
      </c>
      <c r="F62" s="26">
        <f t="shared" si="34"/>
        <v>-979.6899999999996</v>
      </c>
      <c r="G62" s="13">
        <f t="shared" si="33"/>
        <v>-22.355204249745555</v>
      </c>
      <c r="H62" s="25">
        <v>123663.74</v>
      </c>
      <c r="I62" s="14">
        <f t="shared" si="35"/>
        <v>24.804482066045363</v>
      </c>
    </row>
    <row r="63" spans="1:9" ht="12" customHeight="1" x14ac:dyDescent="0.15">
      <c r="A63" s="16" t="s">
        <v>11</v>
      </c>
      <c r="B63" s="27">
        <v>-1726.2599999999993</v>
      </c>
      <c r="C63" s="27">
        <v>-1805.4600000000005</v>
      </c>
      <c r="D63" s="32">
        <v>1959.2200000000003</v>
      </c>
      <c r="E63" s="32">
        <v>-241.25999999999931</v>
      </c>
      <c r="F63" s="28">
        <f t="shared" si="34"/>
        <v>-1813.7599999999989</v>
      </c>
      <c r="G63" s="13">
        <f t="shared" si="33"/>
        <v>-41.387556533207935</v>
      </c>
      <c r="H63" s="31">
        <v>36683.270000000004</v>
      </c>
      <c r="I63" s="17">
        <f t="shared" si="35"/>
        <v>7.357932995063063</v>
      </c>
    </row>
    <row r="64" spans="1:9" ht="12" customHeight="1" x14ac:dyDescent="0.15">
      <c r="A64" s="18" t="s">
        <v>12</v>
      </c>
      <c r="B64" s="20">
        <f>SUM(B55:B63)</f>
        <v>-4326.0100000000039</v>
      </c>
      <c r="C64" s="20">
        <f t="shared" ref="C64:D64" si="36">SUM(C55:C63)</f>
        <v>-7697.3799999999974</v>
      </c>
      <c r="D64" s="20">
        <f t="shared" si="36"/>
        <v>4649.7800000000016</v>
      </c>
      <c r="E64" s="20">
        <f>SUM(E55:E63)</f>
        <v>11755.990000000002</v>
      </c>
      <c r="F64" s="20">
        <f>SUM(B64:E64)</f>
        <v>4382.3800000000019</v>
      </c>
      <c r="G64" s="19">
        <f t="shared" ref="G64" si="37">SUM(G55:G63)</f>
        <v>100</v>
      </c>
      <c r="H64" s="20">
        <f>SUM(H55:H63)</f>
        <v>498554.01</v>
      </c>
      <c r="I64" s="20">
        <f>SUM(I55:I63)</f>
        <v>100</v>
      </c>
    </row>
    <row r="65" spans="1:9" ht="12" customHeight="1" x14ac:dyDescent="0.15">
      <c r="A65" s="23"/>
      <c r="B65" s="23"/>
      <c r="C65" s="23"/>
      <c r="D65" s="23"/>
      <c r="E65" s="23"/>
      <c r="F65" s="23"/>
      <c r="G65" s="23"/>
      <c r="H65" s="23"/>
    </row>
    <row r="66" spans="1:9" ht="12" customHeight="1" x14ac:dyDescent="0.15">
      <c r="A66" s="3" t="s">
        <v>24</v>
      </c>
    </row>
    <row r="67" spans="1:9" ht="12" customHeight="1" x14ac:dyDescent="0.15">
      <c r="A67" s="4"/>
      <c r="B67" s="5" t="s">
        <v>1</v>
      </c>
      <c r="C67" s="5" t="s">
        <v>2</v>
      </c>
      <c r="D67" s="6" t="s">
        <v>26</v>
      </c>
      <c r="E67" s="6" t="s">
        <v>27</v>
      </c>
      <c r="F67" s="6" t="s">
        <v>3</v>
      </c>
      <c r="G67" s="7" t="s">
        <v>3</v>
      </c>
      <c r="H67" s="6" t="s">
        <v>4</v>
      </c>
      <c r="I67" s="5" t="s">
        <v>18</v>
      </c>
    </row>
    <row r="68" spans="1:9" ht="12" customHeight="1" x14ac:dyDescent="0.15">
      <c r="A68" s="8"/>
      <c r="B68" s="9"/>
      <c r="C68" s="9"/>
      <c r="D68" s="10"/>
      <c r="E68" s="10"/>
      <c r="F68" s="10" t="s">
        <v>25</v>
      </c>
      <c r="G68" s="11" t="s">
        <v>5</v>
      </c>
      <c r="H68" s="29">
        <f>+H11</f>
        <v>44926</v>
      </c>
      <c r="I68" s="9" t="s">
        <v>6</v>
      </c>
    </row>
    <row r="69" spans="1:9" ht="12" customHeight="1" x14ac:dyDescent="0.15">
      <c r="A69" s="12" t="s">
        <v>19</v>
      </c>
      <c r="B69" s="24">
        <v>-719.84000000000037</v>
      </c>
      <c r="C69" s="24">
        <v>-723.62999999999977</v>
      </c>
      <c r="D69" s="25">
        <v>-587.1500000000002</v>
      </c>
      <c r="E69" s="25">
        <v>-828.43000000000018</v>
      </c>
      <c r="F69" s="26">
        <v>-2859.0500000000006</v>
      </c>
      <c r="G69" s="13">
        <f t="shared" ref="G69:G77" si="38">F69/$F$78*100</f>
        <v>-60.648132435046676</v>
      </c>
      <c r="H69" s="25">
        <v>44578.649999999994</v>
      </c>
      <c r="I69" s="14">
        <f>+H69/$H$78*100</f>
        <v>14.912284311009019</v>
      </c>
    </row>
    <row r="70" spans="1:9" ht="12" customHeight="1" x14ac:dyDescent="0.15">
      <c r="A70" s="15" t="s">
        <v>20</v>
      </c>
      <c r="B70" s="24">
        <v>-152.47999999999979</v>
      </c>
      <c r="C70" s="24">
        <v>167.19999999999993</v>
      </c>
      <c r="D70" s="25">
        <v>33.930000000000064</v>
      </c>
      <c r="E70" s="25">
        <v>-197.18999999999994</v>
      </c>
      <c r="F70" s="26">
        <v>-148.53999999999974</v>
      </c>
      <c r="G70" s="13">
        <f t="shared" si="38"/>
        <v>-3.1509325097154006</v>
      </c>
      <c r="H70" s="25">
        <v>3316.55</v>
      </c>
      <c r="I70" s="14">
        <f t="shared" ref="I70:I77" si="39">+H70/$H$78*100</f>
        <v>1.1094399792653429</v>
      </c>
    </row>
    <row r="71" spans="1:9" ht="12" customHeight="1" x14ac:dyDescent="0.15">
      <c r="A71" s="15" t="s">
        <v>7</v>
      </c>
      <c r="B71" s="24">
        <v>175.73</v>
      </c>
      <c r="C71" s="24">
        <v>30.239999999999981</v>
      </c>
      <c r="D71" s="25">
        <v>-26.009999999999991</v>
      </c>
      <c r="E71" s="25">
        <v>-27.649999999999991</v>
      </c>
      <c r="F71" s="26">
        <v>152.31</v>
      </c>
      <c r="G71" s="13">
        <f t="shared" si="38"/>
        <v>3.2309043392672243</v>
      </c>
      <c r="H71" s="25">
        <v>1662.48</v>
      </c>
      <c r="I71" s="14">
        <f t="shared" si="39"/>
        <v>0.5561266306038043</v>
      </c>
    </row>
    <row r="72" spans="1:9" ht="12" customHeight="1" x14ac:dyDescent="0.15">
      <c r="A72" s="15" t="s">
        <v>8</v>
      </c>
      <c r="B72" s="24">
        <v>5704.44</v>
      </c>
      <c r="C72" s="24">
        <v>481.17999999999938</v>
      </c>
      <c r="D72" s="25">
        <v>3767.5000000000009</v>
      </c>
      <c r="E72" s="25">
        <v>2641.2799999999997</v>
      </c>
      <c r="F72" s="26">
        <v>12594.399999999998</v>
      </c>
      <c r="G72" s="13">
        <f t="shared" si="38"/>
        <v>267.16106368897067</v>
      </c>
      <c r="H72" s="25">
        <v>61065.88</v>
      </c>
      <c r="I72" s="14">
        <f t="shared" si="39"/>
        <v>20.427531211958179</v>
      </c>
    </row>
    <row r="73" spans="1:9" ht="12" customHeight="1" x14ac:dyDescent="0.15">
      <c r="A73" s="15" t="s">
        <v>21</v>
      </c>
      <c r="B73" s="24">
        <v>2207.66</v>
      </c>
      <c r="C73" s="24">
        <v>758.77</v>
      </c>
      <c r="D73" s="25">
        <v>-151.75</v>
      </c>
      <c r="E73" s="25">
        <v>100.55999999999995</v>
      </c>
      <c r="F73" s="26">
        <v>2915.24</v>
      </c>
      <c r="G73" s="13">
        <f t="shared" si="38"/>
        <v>61.840073311045771</v>
      </c>
      <c r="H73" s="25">
        <v>13196.02</v>
      </c>
      <c r="I73" s="14">
        <f t="shared" si="39"/>
        <v>4.4142835643017744</v>
      </c>
    </row>
    <row r="74" spans="1:9" ht="12" customHeight="1" x14ac:dyDescent="0.15">
      <c r="A74" s="15" t="s">
        <v>22</v>
      </c>
      <c r="B74" s="24">
        <v>2390.5100000000002</v>
      </c>
      <c r="C74" s="24">
        <v>1443.3199999999997</v>
      </c>
      <c r="D74" s="25">
        <v>-1135.58</v>
      </c>
      <c r="E74" s="25">
        <v>-3939.8500000000004</v>
      </c>
      <c r="F74" s="26">
        <v>-1241.6000000000004</v>
      </c>
      <c r="G74" s="13">
        <f t="shared" si="38"/>
        <v>-26.337672034890598</v>
      </c>
      <c r="H74" s="25">
        <v>78120.36</v>
      </c>
      <c r="I74" s="14">
        <f t="shared" si="39"/>
        <v>26.132532474589894</v>
      </c>
    </row>
    <row r="75" spans="1:9" ht="12" customHeight="1" x14ac:dyDescent="0.15">
      <c r="A75" s="15" t="s">
        <v>9</v>
      </c>
      <c r="B75" s="24">
        <v>-195.77999999999997</v>
      </c>
      <c r="C75" s="24">
        <v>406.51</v>
      </c>
      <c r="D75" s="25">
        <v>587.4</v>
      </c>
      <c r="E75" s="25">
        <v>130.20999999999992</v>
      </c>
      <c r="F75" s="26">
        <v>928.33999999999992</v>
      </c>
      <c r="G75" s="13">
        <f t="shared" si="38"/>
        <v>19.69258574168035</v>
      </c>
      <c r="H75" s="25">
        <v>8681.85</v>
      </c>
      <c r="I75" s="14">
        <f t="shared" si="39"/>
        <v>2.9042201938715881</v>
      </c>
    </row>
    <row r="76" spans="1:9" ht="12" customHeight="1" x14ac:dyDescent="0.15">
      <c r="A76" s="15" t="s">
        <v>10</v>
      </c>
      <c r="B76" s="24">
        <v>-319.05999999999949</v>
      </c>
      <c r="C76" s="24">
        <v>-6640.8899999999994</v>
      </c>
      <c r="D76" s="25">
        <v>1583.2900000000027</v>
      </c>
      <c r="E76" s="25">
        <v>-2127.5599999999959</v>
      </c>
      <c r="F76" s="26">
        <v>-7504.2199999999921</v>
      </c>
      <c r="G76" s="13">
        <f t="shared" si="38"/>
        <v>-159.18466916693495</v>
      </c>
      <c r="H76" s="25">
        <v>73139.460000000006</v>
      </c>
      <c r="I76" s="14">
        <f t="shared" si="39"/>
        <v>24.46634031927104</v>
      </c>
    </row>
    <row r="77" spans="1:9" ht="12" customHeight="1" x14ac:dyDescent="0.15">
      <c r="A77" s="16" t="s">
        <v>11</v>
      </c>
      <c r="B77" s="27">
        <v>-952.65999999999985</v>
      </c>
      <c r="C77" s="27">
        <v>710.52000000000066</v>
      </c>
      <c r="D77" s="32">
        <v>512.30999999999995</v>
      </c>
      <c r="E77" s="32">
        <v>-392.88999999999987</v>
      </c>
      <c r="F77" s="28">
        <v>-122.71999999999912</v>
      </c>
      <c r="G77" s="13">
        <f t="shared" si="38"/>
        <v>-2.603220934376409</v>
      </c>
      <c r="H77" s="31">
        <v>15177.86</v>
      </c>
      <c r="I77" s="17">
        <f t="shared" si="39"/>
        <v>5.0772413151293589</v>
      </c>
    </row>
    <row r="78" spans="1:9" ht="12" customHeight="1" x14ac:dyDescent="0.15">
      <c r="A78" s="18" t="s">
        <v>12</v>
      </c>
      <c r="B78" s="20">
        <f>SUM(B69:B77)</f>
        <v>8138.52</v>
      </c>
      <c r="C78" s="20">
        <f t="shared" ref="C78:D78" si="40">SUM(C69:C77)</f>
        <v>-3366.7799999999997</v>
      </c>
      <c r="D78" s="20">
        <f t="shared" si="40"/>
        <v>4583.9400000000041</v>
      </c>
      <c r="E78" s="20">
        <f>SUM(E69:E77)</f>
        <v>-4641.5199999999968</v>
      </c>
      <c r="F78" s="20">
        <f>SUM(B78:E78)</f>
        <v>4714.1600000000071</v>
      </c>
      <c r="G78" s="19">
        <f t="shared" ref="G78" si="41">SUM(G69:G77)</f>
        <v>99.999999999999986</v>
      </c>
      <c r="H78" s="20">
        <f>SUM(H69:H77)</f>
        <v>298939.11</v>
      </c>
      <c r="I78" s="20">
        <f>SUM(I69:I77)</f>
        <v>100</v>
      </c>
    </row>
    <row r="79" spans="1:9" ht="12" customHeight="1" x14ac:dyDescent="0.15">
      <c r="A79" s="23"/>
      <c r="B79" s="23"/>
      <c r="C79" s="23"/>
      <c r="D79" s="23"/>
      <c r="E79" s="23"/>
      <c r="F79" s="23"/>
      <c r="G79" s="23"/>
      <c r="H79" s="23"/>
    </row>
    <row r="80" spans="1:9" ht="12" customHeight="1" x14ac:dyDescent="0.15">
      <c r="A80" s="3" t="s">
        <v>16</v>
      </c>
    </row>
    <row r="81" spans="1:9" ht="12" customHeight="1" x14ac:dyDescent="0.15">
      <c r="A81" s="4"/>
      <c r="B81" s="5" t="s">
        <v>1</v>
      </c>
      <c r="C81" s="5" t="s">
        <v>2</v>
      </c>
      <c r="D81" s="6" t="s">
        <v>26</v>
      </c>
      <c r="E81" s="6" t="s">
        <v>27</v>
      </c>
      <c r="F81" s="6" t="s">
        <v>3</v>
      </c>
      <c r="G81" s="7" t="s">
        <v>3</v>
      </c>
      <c r="H81" s="6" t="s">
        <v>4</v>
      </c>
      <c r="I81" s="5" t="s">
        <v>18</v>
      </c>
    </row>
    <row r="82" spans="1:9" ht="12" customHeight="1" x14ac:dyDescent="0.15">
      <c r="A82" s="8"/>
      <c r="B82" s="9"/>
      <c r="C82" s="9"/>
      <c r="D82" s="10"/>
      <c r="E82" s="10"/>
      <c r="F82" s="10" t="s">
        <v>25</v>
      </c>
      <c r="G82" s="11" t="s">
        <v>5</v>
      </c>
      <c r="H82" s="29">
        <f>+H11</f>
        <v>44926</v>
      </c>
      <c r="I82" s="9" t="s">
        <v>6</v>
      </c>
    </row>
    <row r="83" spans="1:9" ht="12" customHeight="1" x14ac:dyDescent="0.15">
      <c r="A83" s="12" t="s">
        <v>19</v>
      </c>
      <c r="B83" s="24">
        <v>116.85000000000002</v>
      </c>
      <c r="C83" s="24">
        <v>246.77000000000004</v>
      </c>
      <c r="D83" s="25">
        <v>19.899999999999864</v>
      </c>
      <c r="E83" s="25">
        <v>63.390000000000327</v>
      </c>
      <c r="F83" s="26">
        <f>SUM(B83:E83)</f>
        <v>446.91000000000025</v>
      </c>
      <c r="G83" s="13">
        <f t="shared" ref="G83:G91" si="42">F83/$F$92*100</f>
        <v>4.0025040839136823</v>
      </c>
      <c r="H83" s="25">
        <v>2064.4400000000005</v>
      </c>
      <c r="I83" s="14">
        <f>+H83/$H$92*100</f>
        <v>5.4151035548978159</v>
      </c>
    </row>
    <row r="84" spans="1:9" ht="12" customHeight="1" x14ac:dyDescent="0.15">
      <c r="A84" s="15" t="s">
        <v>20</v>
      </c>
      <c r="B84" s="24">
        <v>204.25</v>
      </c>
      <c r="C84" s="24">
        <v>1928.7799999999997</v>
      </c>
      <c r="D84" s="25">
        <v>813.35000000000014</v>
      </c>
      <c r="E84" s="25">
        <v>943.11999999999989</v>
      </c>
      <c r="F84" s="26">
        <f t="shared" ref="F84:F91" si="43">SUM(B84:E84)</f>
        <v>3889.5</v>
      </c>
      <c r="G84" s="13">
        <f t="shared" si="42"/>
        <v>34.834171610351646</v>
      </c>
      <c r="H84" s="25">
        <v>9074.43</v>
      </c>
      <c r="I84" s="14">
        <f t="shared" ref="I84:I91" si="44">+H84/$H$92*100</f>
        <v>23.802570261994234</v>
      </c>
    </row>
    <row r="85" spans="1:9" ht="12" customHeight="1" x14ac:dyDescent="0.15">
      <c r="A85" s="15" t="s">
        <v>7</v>
      </c>
      <c r="B85" s="24">
        <v>-0.33000000000000007</v>
      </c>
      <c r="C85" s="24">
        <v>21.55</v>
      </c>
      <c r="D85" s="25">
        <v>3.0000000000001137E-2</v>
      </c>
      <c r="E85" s="25">
        <v>-11.33</v>
      </c>
      <c r="F85" s="26">
        <f t="shared" si="43"/>
        <v>9.92</v>
      </c>
      <c r="G85" s="13">
        <f t="shared" si="42"/>
        <v>8.884303441951108E-2</v>
      </c>
      <c r="H85" s="25">
        <v>363.58</v>
      </c>
      <c r="I85" s="14">
        <f t="shared" si="44"/>
        <v>0.95368397749014144</v>
      </c>
    </row>
    <row r="86" spans="1:9" ht="12" customHeight="1" x14ac:dyDescent="0.15">
      <c r="A86" s="15" t="s">
        <v>8</v>
      </c>
      <c r="B86" s="24">
        <v>64.75</v>
      </c>
      <c r="C86" s="24">
        <v>90.530000000000086</v>
      </c>
      <c r="D86" s="25">
        <v>102.95999999999998</v>
      </c>
      <c r="E86" s="25">
        <v>-206.01000000000005</v>
      </c>
      <c r="F86" s="26">
        <f t="shared" si="43"/>
        <v>52.230000000000018</v>
      </c>
      <c r="G86" s="13">
        <f t="shared" si="42"/>
        <v>0.46776932335998644</v>
      </c>
      <c r="H86" s="25">
        <v>2686.12</v>
      </c>
      <c r="I86" s="14">
        <f t="shared" si="44"/>
        <v>7.0457935134380838</v>
      </c>
    </row>
    <row r="87" spans="1:9" ht="12" customHeight="1" x14ac:dyDescent="0.15">
      <c r="A87" s="15" t="s">
        <v>21</v>
      </c>
      <c r="B87" s="24">
        <v>21.770000000000003</v>
      </c>
      <c r="C87" s="24">
        <v>4638.46</v>
      </c>
      <c r="D87" s="25">
        <v>-3729.1</v>
      </c>
      <c r="E87" s="25">
        <v>1458.66</v>
      </c>
      <c r="F87" s="26">
        <f t="shared" si="43"/>
        <v>2389.7900000000009</v>
      </c>
      <c r="G87" s="13">
        <f t="shared" si="42"/>
        <v>21.402842260625352</v>
      </c>
      <c r="H87" s="25">
        <v>2363.34</v>
      </c>
      <c r="I87" s="14">
        <f t="shared" si="44"/>
        <v>6.1991294663115433</v>
      </c>
    </row>
    <row r="88" spans="1:9" ht="12" customHeight="1" x14ac:dyDescent="0.15">
      <c r="A88" s="15" t="s">
        <v>22</v>
      </c>
      <c r="B88" s="24">
        <v>-193.83</v>
      </c>
      <c r="C88" s="24">
        <v>646.91000000000008</v>
      </c>
      <c r="D88" s="25">
        <v>-465.68</v>
      </c>
      <c r="E88" s="25">
        <v>-55.420000000000016</v>
      </c>
      <c r="F88" s="26">
        <f t="shared" si="43"/>
        <v>-68.019999999999982</v>
      </c>
      <c r="G88" s="13">
        <f t="shared" si="42"/>
        <v>-0.60918379044507487</v>
      </c>
      <c r="H88" s="25">
        <v>7224.75</v>
      </c>
      <c r="I88" s="14">
        <f t="shared" si="44"/>
        <v>18.950790242510308</v>
      </c>
    </row>
    <row r="89" spans="1:9" x14ac:dyDescent="0.15">
      <c r="A89" s="15" t="s">
        <v>9</v>
      </c>
      <c r="B89" s="24">
        <v>13.640000000000008</v>
      </c>
      <c r="C89" s="24">
        <v>452.76</v>
      </c>
      <c r="D89" s="25">
        <v>47.759999999999991</v>
      </c>
      <c r="E89" s="25">
        <v>84.800000000000011</v>
      </c>
      <c r="F89" s="26">
        <f t="shared" si="43"/>
        <v>598.96</v>
      </c>
      <c r="G89" s="13">
        <f t="shared" si="42"/>
        <v>5.3642564411199967</v>
      </c>
      <c r="H89" s="25">
        <v>1778.8</v>
      </c>
      <c r="I89" s="14">
        <f t="shared" si="44"/>
        <v>4.6658591208522564</v>
      </c>
    </row>
    <row r="90" spans="1:9" x14ac:dyDescent="0.15">
      <c r="A90" s="15" t="s">
        <v>10</v>
      </c>
      <c r="B90" s="24">
        <v>398.74000000000012</v>
      </c>
      <c r="C90" s="24">
        <v>1951.1399999999996</v>
      </c>
      <c r="D90" s="25">
        <v>415.35999999999979</v>
      </c>
      <c r="E90" s="25">
        <v>542.8900000000001</v>
      </c>
      <c r="F90" s="26">
        <f t="shared" si="43"/>
        <v>3308.1299999999992</v>
      </c>
      <c r="G90" s="13">
        <f t="shared" si="42"/>
        <v>29.627450348207375</v>
      </c>
      <c r="H90" s="25">
        <v>11214.39</v>
      </c>
      <c r="I90" s="14">
        <f t="shared" si="44"/>
        <v>29.415765609565064</v>
      </c>
    </row>
    <row r="91" spans="1:9" x14ac:dyDescent="0.15">
      <c r="A91" s="16" t="s">
        <v>11</v>
      </c>
      <c r="B91" s="27">
        <v>109.3</v>
      </c>
      <c r="C91" s="27">
        <v>135.42999999999981</v>
      </c>
      <c r="D91" s="32">
        <v>168.25</v>
      </c>
      <c r="E91" s="32">
        <v>125.3599999999999</v>
      </c>
      <c r="F91" s="28">
        <f t="shared" si="43"/>
        <v>538.33999999999969</v>
      </c>
      <c r="G91" s="13">
        <f t="shared" si="42"/>
        <v>4.8213466884475382</v>
      </c>
      <c r="H91" s="31">
        <v>1353.8899999999999</v>
      </c>
      <c r="I91" s="17">
        <f t="shared" si="44"/>
        <v>3.5513042529405561</v>
      </c>
    </row>
    <row r="92" spans="1:9" x14ac:dyDescent="0.15">
      <c r="A92" s="18" t="s">
        <v>12</v>
      </c>
      <c r="B92" s="20">
        <f>SUM(B83:B91)</f>
        <v>735.1400000000001</v>
      </c>
      <c r="C92" s="20">
        <f t="shared" ref="C92:D92" si="45">SUM(C83:C91)</f>
        <v>10112.33</v>
      </c>
      <c r="D92" s="20">
        <f t="shared" si="45"/>
        <v>-2627.17</v>
      </c>
      <c r="E92" s="20">
        <f>SUM(E83:E91)</f>
        <v>2945.46</v>
      </c>
      <c r="F92" s="20">
        <f>SUM(B92:E92)</f>
        <v>11165.759999999998</v>
      </c>
      <c r="G92" s="19">
        <f t="shared" ref="G92" si="46">SUM(G83:G91)</f>
        <v>100.00000000000001</v>
      </c>
      <c r="H92" s="20">
        <f>SUM(H83:H91)</f>
        <v>38123.74</v>
      </c>
      <c r="I92" s="20">
        <f>SUM(I83:I91)</f>
        <v>100</v>
      </c>
    </row>
    <row r="93" spans="1:9" x14ac:dyDescent="0.15">
      <c r="A93" s="23"/>
      <c r="B93" s="23"/>
      <c r="C93" s="23"/>
      <c r="D93" s="23"/>
      <c r="E93" s="23"/>
      <c r="F93" s="23"/>
      <c r="G93" s="23"/>
      <c r="H93" s="23"/>
    </row>
    <row r="94" spans="1:9" x14ac:dyDescent="0.15">
      <c r="A94" s="3" t="s">
        <v>15</v>
      </c>
    </row>
    <row r="95" spans="1:9" x14ac:dyDescent="0.15">
      <c r="A95" s="4"/>
      <c r="B95" s="5" t="s">
        <v>1</v>
      </c>
      <c r="C95" s="5" t="s">
        <v>2</v>
      </c>
      <c r="D95" s="6" t="s">
        <v>26</v>
      </c>
      <c r="E95" s="6" t="s">
        <v>27</v>
      </c>
      <c r="F95" s="6" t="s">
        <v>3</v>
      </c>
      <c r="G95" s="7" t="s">
        <v>3</v>
      </c>
      <c r="H95" s="6" t="s">
        <v>4</v>
      </c>
      <c r="I95" s="5" t="s">
        <v>18</v>
      </c>
    </row>
    <row r="96" spans="1:9" x14ac:dyDescent="0.15">
      <c r="A96" s="8"/>
      <c r="B96" s="9"/>
      <c r="C96" s="9"/>
      <c r="D96" s="10"/>
      <c r="E96" s="10"/>
      <c r="F96" s="10" t="s">
        <v>25</v>
      </c>
      <c r="G96" s="11" t="s">
        <v>5</v>
      </c>
      <c r="H96" s="29">
        <f>+H11</f>
        <v>44926</v>
      </c>
      <c r="I96" s="9" t="s">
        <v>6</v>
      </c>
    </row>
    <row r="97" spans="1:9" x14ac:dyDescent="0.15">
      <c r="A97" s="12" t="s">
        <v>19</v>
      </c>
      <c r="B97" s="24">
        <v>76.359999999999971</v>
      </c>
      <c r="C97" s="24">
        <v>902.5300000000002</v>
      </c>
      <c r="D97" s="25">
        <v>-38.550000000000004</v>
      </c>
      <c r="E97" s="25">
        <v>-1342.3100000000002</v>
      </c>
      <c r="F97" s="26">
        <f>SUM(B97:E97)</f>
        <v>-401.96999999999991</v>
      </c>
      <c r="G97" s="13">
        <f t="shared" ref="G97:G105" si="47">F97/$F$106*100</f>
        <v>-8.9065802826388456</v>
      </c>
      <c r="H97" s="25">
        <v>4684.37</v>
      </c>
      <c r="I97" s="14">
        <f>H97/$H$106*100</f>
        <v>14.195865038412784</v>
      </c>
    </row>
    <row r="98" spans="1:9" x14ac:dyDescent="0.15">
      <c r="A98" s="15" t="s">
        <v>20</v>
      </c>
      <c r="B98" s="24">
        <v>-6.8800000000000008</v>
      </c>
      <c r="C98" s="24">
        <v>-0.32999999999999963</v>
      </c>
      <c r="D98" s="25">
        <v>0.94000000000000017</v>
      </c>
      <c r="E98" s="25">
        <v>-0.56000000000000005</v>
      </c>
      <c r="F98" s="26">
        <f t="shared" ref="F98:F105" si="48">SUM(B98:E98)</f>
        <v>-6.83</v>
      </c>
      <c r="G98" s="13">
        <f t="shared" si="47"/>
        <v>-0.1513345357375509</v>
      </c>
      <c r="H98" s="25">
        <v>106.13</v>
      </c>
      <c r="I98" s="14">
        <f t="shared" ref="I98:I105" si="49">H98/$H$106*100</f>
        <v>0.32162428598226628</v>
      </c>
    </row>
    <row r="99" spans="1:9" x14ac:dyDescent="0.15">
      <c r="A99" s="15" t="s">
        <v>7</v>
      </c>
      <c r="B99" s="24">
        <v>-0.9900000000000001</v>
      </c>
      <c r="C99" s="24">
        <v>-0.59</v>
      </c>
      <c r="D99" s="25">
        <v>-0.41</v>
      </c>
      <c r="E99" s="25">
        <v>-0.1</v>
      </c>
      <c r="F99" s="26">
        <f t="shared" si="48"/>
        <v>-2.09</v>
      </c>
      <c r="G99" s="13">
        <f t="shared" si="47"/>
        <v>-4.6308811082208107E-2</v>
      </c>
      <c r="H99" s="25">
        <v>44.75</v>
      </c>
      <c r="I99" s="14">
        <f t="shared" si="49"/>
        <v>0.13561374538496576</v>
      </c>
    </row>
    <row r="100" spans="1:9" x14ac:dyDescent="0.15">
      <c r="A100" s="15" t="s">
        <v>8</v>
      </c>
      <c r="B100" s="24">
        <v>-13.470000000000006</v>
      </c>
      <c r="C100" s="24">
        <v>-2.9600000000000009</v>
      </c>
      <c r="D100" s="25">
        <v>-12.780000000000001</v>
      </c>
      <c r="E100" s="25">
        <v>-108.22000000000001</v>
      </c>
      <c r="F100" s="26">
        <f t="shared" si="48"/>
        <v>-137.43</v>
      </c>
      <c r="G100" s="13">
        <f t="shared" si="47"/>
        <v>-3.0450812952286412</v>
      </c>
      <c r="H100" s="25">
        <v>5243.96</v>
      </c>
      <c r="I100" s="14">
        <f t="shared" si="49"/>
        <v>15.891688407797655</v>
      </c>
    </row>
    <row r="101" spans="1:9" x14ac:dyDescent="0.15">
      <c r="A101" s="15" t="s">
        <v>21</v>
      </c>
      <c r="B101" s="24">
        <v>0</v>
      </c>
      <c r="C101" s="24">
        <v>0</v>
      </c>
      <c r="D101" s="25">
        <v>0</v>
      </c>
      <c r="E101" s="25">
        <v>0</v>
      </c>
      <c r="F101" s="26">
        <f t="shared" si="48"/>
        <v>0</v>
      </c>
      <c r="G101" s="13">
        <f t="shared" si="47"/>
        <v>0</v>
      </c>
      <c r="H101" s="25">
        <v>0</v>
      </c>
      <c r="I101" s="14">
        <f t="shared" si="49"/>
        <v>0</v>
      </c>
    </row>
    <row r="102" spans="1:9" x14ac:dyDescent="0.15">
      <c r="A102" s="15" t="s">
        <v>22</v>
      </c>
      <c r="B102" s="24">
        <v>100.41</v>
      </c>
      <c r="C102" s="24">
        <v>111.25999999999999</v>
      </c>
      <c r="D102" s="25">
        <v>10.37</v>
      </c>
      <c r="E102" s="25">
        <v>44.050000000000004</v>
      </c>
      <c r="F102" s="26">
        <f t="shared" si="48"/>
        <v>266.08999999999997</v>
      </c>
      <c r="G102" s="13">
        <f t="shared" si="47"/>
        <v>5.8958428425190208</v>
      </c>
      <c r="H102" s="25">
        <v>1322.24</v>
      </c>
      <c r="I102" s="14">
        <f t="shared" si="49"/>
        <v>4.0070149429679809</v>
      </c>
    </row>
    <row r="103" spans="1:9" x14ac:dyDescent="0.15">
      <c r="A103" s="15" t="s">
        <v>9</v>
      </c>
      <c r="B103" s="24">
        <v>250.3</v>
      </c>
      <c r="C103" s="24">
        <v>381.06</v>
      </c>
      <c r="D103" s="25">
        <v>-0.01</v>
      </c>
      <c r="E103" s="25">
        <v>12.89</v>
      </c>
      <c r="F103" s="26">
        <f t="shared" si="48"/>
        <v>644.24</v>
      </c>
      <c r="G103" s="13">
        <f t="shared" si="47"/>
        <v>14.274635622775959</v>
      </c>
      <c r="H103" s="25">
        <v>1796.88</v>
      </c>
      <c r="I103" s="14">
        <f t="shared" si="49"/>
        <v>5.4453994817282076</v>
      </c>
    </row>
    <row r="104" spans="1:9" x14ac:dyDescent="0.15">
      <c r="A104" s="15" t="s">
        <v>10</v>
      </c>
      <c r="B104" s="24">
        <v>645.51</v>
      </c>
      <c r="C104" s="24">
        <v>222.93000000000006</v>
      </c>
      <c r="D104" s="25">
        <v>-264.22000000000003</v>
      </c>
      <c r="E104" s="25">
        <v>3222.1399999999994</v>
      </c>
      <c r="F104" s="26">
        <f t="shared" si="48"/>
        <v>3826.3599999999997</v>
      </c>
      <c r="G104" s="13">
        <f t="shared" si="47"/>
        <v>84.781905441396077</v>
      </c>
      <c r="H104" s="25">
        <v>17121.219999999998</v>
      </c>
      <c r="I104" s="14">
        <f t="shared" si="49"/>
        <v>51.88542502256945</v>
      </c>
    </row>
    <row r="105" spans="1:9" x14ac:dyDescent="0.15">
      <c r="A105" s="16" t="s">
        <v>11</v>
      </c>
      <c r="B105" s="27">
        <v>127.81</v>
      </c>
      <c r="C105" s="27">
        <v>-5.3499999999999943</v>
      </c>
      <c r="D105" s="32">
        <v>30.700000000000003</v>
      </c>
      <c r="E105" s="32">
        <v>171.65</v>
      </c>
      <c r="F105" s="28">
        <f t="shared" si="48"/>
        <v>324.81000000000006</v>
      </c>
      <c r="G105" s="13">
        <f t="shared" si="47"/>
        <v>7.1969210179961811</v>
      </c>
      <c r="H105" s="31">
        <v>2678.58</v>
      </c>
      <c r="I105" s="17">
        <f t="shared" si="49"/>
        <v>8.1173690751566827</v>
      </c>
    </row>
    <row r="106" spans="1:9" x14ac:dyDescent="0.15">
      <c r="A106" s="18" t="s">
        <v>12</v>
      </c>
      <c r="B106" s="20">
        <f>SUM(B97:B105)</f>
        <v>1179.05</v>
      </c>
      <c r="C106" s="20">
        <f t="shared" ref="C106:D106" si="50">SUM(C97:C105)</f>
        <v>1608.5500000000002</v>
      </c>
      <c r="D106" s="20">
        <f t="shared" si="50"/>
        <v>-273.96000000000004</v>
      </c>
      <c r="E106" s="20">
        <f>SUM(E97:E105)</f>
        <v>1999.5399999999995</v>
      </c>
      <c r="F106" s="20">
        <f>SUM(B106:E106)</f>
        <v>4513.18</v>
      </c>
      <c r="G106" s="19">
        <f t="shared" ref="G106" si="51">SUM(G97:G105)</f>
        <v>99.999999999999986</v>
      </c>
      <c r="H106" s="20">
        <f>SUM(H97:H105)</f>
        <v>32998.129999999997</v>
      </c>
      <c r="I106" s="20">
        <f>SUM(I97:I105)</f>
        <v>100</v>
      </c>
    </row>
    <row r="108" spans="1:9" x14ac:dyDescent="0.15">
      <c r="A108" s="1" t="s">
        <v>29</v>
      </c>
    </row>
    <row r="109" spans="1:9" x14ac:dyDescent="0.15">
      <c r="A109" s="1" t="s">
        <v>31</v>
      </c>
    </row>
    <row r="110" spans="1:9" x14ac:dyDescent="0.15">
      <c r="A110" s="1" t="s">
        <v>30</v>
      </c>
    </row>
  </sheetData>
  <phoneticPr fontId="0" type="noConversion"/>
  <pageMargins left="0.74803149606299213" right="0.74803149606299213" top="0.39370078740157483" bottom="0.51181102362204722" header="0.31496062992125984" footer="0.27559055118110237"/>
  <pageSetup paperSize="9"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6" ma:contentTypeDescription="Skapa ett nytt dokument." ma:contentTypeScope="" ma:versionID="3355c7726bdcc5ac1e3a04298b665cc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fef30814ce0d01c989f505a8b5a5d52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6032D-1B3B-4E1B-8AD6-6E648A5CB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2022</vt:lpstr>
      <vt:lpstr>'2022'!Utskriftsområde</vt:lpstr>
      <vt:lpstr>'2022'!Utskriftsrubriker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Strand</dc:creator>
  <cp:lastModifiedBy>Fredrik Pettersson</cp:lastModifiedBy>
  <cp:lastPrinted>2023-01-26T17:06:07Z</cp:lastPrinted>
  <dcterms:created xsi:type="dcterms:W3CDTF">2001-01-11T13:23:45Z</dcterms:created>
  <dcterms:modified xsi:type="dcterms:W3CDTF">2023-02-27T13:58:53Z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