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/>
  <mc:AlternateContent xmlns:mc="http://schemas.openxmlformats.org/markup-compatibility/2006">
    <mc:Choice Requires="x15">
      <x15ac:absPath xmlns:x15ac="http://schemas.microsoft.com/office/spreadsheetml/2010/11/ac" url="https://fondbolagen.sharepoint.com/Shared Documents/ALLA/Statistik/Webbplats statistik/Fondsparandet efter kategori/"/>
    </mc:Choice>
  </mc:AlternateContent>
  <xr:revisionPtr revIDLastSave="44" documentId="8_{A6577EE1-C9BF-4BC1-8054-C8DA386C15DC}" xr6:coauthVersionLast="47" xr6:coauthVersionMax="47" xr10:uidLastSave="{A0DDF13D-3E2E-44EE-B13E-579EF610782E}"/>
  <bookViews>
    <workbookView xWindow="-28920" yWindow="-120" windowWidth="29040" windowHeight="17640" xr2:uid="{00000000-000D-0000-FFFF-FFFF00000000}"/>
  </bookViews>
  <sheets>
    <sheet name="2023" sheetId="2" r:id="rId1"/>
  </sheets>
  <definedNames>
    <definedName name="_xlnm.Print_Area" localSheetId="0">'2023'!$A$1:$J$110</definedName>
    <definedName name="_xlnm.Print_Titles" localSheetId="0">'2023'!$1:$8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77" i="2" l="1"/>
  <c r="F76" i="2"/>
  <c r="F75" i="2"/>
  <c r="F74" i="2"/>
  <c r="F73" i="2"/>
  <c r="F72" i="2"/>
  <c r="F71" i="2"/>
  <c r="F70" i="2"/>
  <c r="F69" i="2"/>
  <c r="F78" i="2"/>
  <c r="F92" i="2"/>
  <c r="F36" i="2"/>
  <c r="F106" i="2" l="1"/>
  <c r="F64" i="2"/>
  <c r="F50" i="2"/>
  <c r="H26" i="2"/>
  <c r="B12" i="2" l="1"/>
  <c r="C12" i="2"/>
  <c r="D12" i="2"/>
  <c r="E12" i="2"/>
  <c r="B13" i="2"/>
  <c r="C13" i="2"/>
  <c r="D13" i="2"/>
  <c r="E13" i="2"/>
  <c r="B14" i="2"/>
  <c r="C14" i="2"/>
  <c r="D14" i="2"/>
  <c r="E14" i="2"/>
  <c r="B15" i="2"/>
  <c r="C15" i="2"/>
  <c r="D15" i="2"/>
  <c r="E15" i="2"/>
  <c r="B16" i="2"/>
  <c r="C16" i="2"/>
  <c r="D16" i="2"/>
  <c r="E16" i="2"/>
  <c r="B17" i="2"/>
  <c r="C17" i="2"/>
  <c r="D17" i="2"/>
  <c r="E17" i="2"/>
  <c r="B18" i="2"/>
  <c r="C18" i="2"/>
  <c r="D18" i="2"/>
  <c r="E18" i="2"/>
  <c r="B19" i="2"/>
  <c r="C19" i="2"/>
  <c r="D19" i="2"/>
  <c r="E19" i="2"/>
  <c r="B20" i="2"/>
  <c r="C20" i="2"/>
  <c r="D20" i="2"/>
  <c r="E20" i="2"/>
  <c r="D21" i="2" l="1"/>
  <c r="B21" i="2"/>
  <c r="C21" i="2"/>
  <c r="E21" i="2"/>
  <c r="F27" i="2"/>
  <c r="F28" i="2"/>
  <c r="F29" i="2"/>
  <c r="F30" i="2"/>
  <c r="F31" i="2"/>
  <c r="F32" i="2"/>
  <c r="F33" i="2"/>
  <c r="F34" i="2"/>
  <c r="F35" i="2"/>
  <c r="F41" i="2"/>
  <c r="F42" i="2"/>
  <c r="F43" i="2"/>
  <c r="F44" i="2"/>
  <c r="F45" i="2"/>
  <c r="F46" i="2"/>
  <c r="F47" i="2"/>
  <c r="F48" i="2"/>
  <c r="F49" i="2"/>
  <c r="F55" i="2"/>
  <c r="F56" i="2"/>
  <c r="F57" i="2"/>
  <c r="F58" i="2"/>
  <c r="F59" i="2"/>
  <c r="F60" i="2"/>
  <c r="F61" i="2"/>
  <c r="F62" i="2"/>
  <c r="F63" i="2"/>
  <c r="F83" i="2"/>
  <c r="F84" i="2"/>
  <c r="F85" i="2"/>
  <c r="F86" i="2"/>
  <c r="F87" i="2"/>
  <c r="F88" i="2"/>
  <c r="F89" i="2"/>
  <c r="F90" i="2"/>
  <c r="F91" i="2"/>
  <c r="F97" i="2"/>
  <c r="F98" i="2"/>
  <c r="F99" i="2"/>
  <c r="F100" i="2"/>
  <c r="F101" i="2"/>
  <c r="F102" i="2"/>
  <c r="F103" i="2"/>
  <c r="F104" i="2"/>
  <c r="F105" i="2"/>
  <c r="H20" i="2" l="1"/>
  <c r="H19" i="2"/>
  <c r="H18" i="2"/>
  <c r="H17" i="2"/>
  <c r="H16" i="2"/>
  <c r="H15" i="2"/>
  <c r="H14" i="2"/>
  <c r="H13" i="2"/>
  <c r="H12" i="2"/>
  <c r="H21" i="2" l="1"/>
  <c r="G105" i="2" l="1"/>
  <c r="G104" i="2"/>
  <c r="G103" i="2"/>
  <c r="G102" i="2"/>
  <c r="G101" i="2"/>
  <c r="G100" i="2"/>
  <c r="G99" i="2"/>
  <c r="G98" i="2"/>
  <c r="G97" i="2"/>
  <c r="G91" i="2"/>
  <c r="G90" i="2"/>
  <c r="G89" i="2"/>
  <c r="G88" i="2"/>
  <c r="G87" i="2"/>
  <c r="G86" i="2"/>
  <c r="G85" i="2"/>
  <c r="G84" i="2"/>
  <c r="G83" i="2"/>
  <c r="G77" i="2"/>
  <c r="G76" i="2"/>
  <c r="G75" i="2"/>
  <c r="G74" i="2"/>
  <c r="G73" i="2"/>
  <c r="G72" i="2"/>
  <c r="G71" i="2"/>
  <c r="G70" i="2"/>
  <c r="G69" i="2"/>
  <c r="G63" i="2"/>
  <c r="G62" i="2"/>
  <c r="G61" i="2"/>
  <c r="G60" i="2"/>
  <c r="G59" i="2"/>
  <c r="G58" i="2"/>
  <c r="G57" i="2"/>
  <c r="G56" i="2"/>
  <c r="G55" i="2"/>
  <c r="G64" i="2" s="1"/>
  <c r="G49" i="2"/>
  <c r="G48" i="2"/>
  <c r="G47" i="2"/>
  <c r="G46" i="2"/>
  <c r="G45" i="2"/>
  <c r="G44" i="2"/>
  <c r="G43" i="2"/>
  <c r="G42" i="2"/>
  <c r="G41" i="2"/>
  <c r="G35" i="2"/>
  <c r="G34" i="2"/>
  <c r="G33" i="2"/>
  <c r="G32" i="2"/>
  <c r="G31" i="2"/>
  <c r="G30" i="2"/>
  <c r="G29" i="2"/>
  <c r="G28" i="2"/>
  <c r="G27" i="2"/>
  <c r="G106" i="2" l="1"/>
  <c r="G92" i="2"/>
  <c r="G78" i="2"/>
  <c r="G50" i="2"/>
  <c r="G36" i="2"/>
  <c r="I98" i="2"/>
  <c r="I99" i="2"/>
  <c r="I100" i="2"/>
  <c r="I101" i="2"/>
  <c r="I102" i="2"/>
  <c r="I103" i="2"/>
  <c r="I104" i="2"/>
  <c r="I105" i="2"/>
  <c r="I97" i="2"/>
  <c r="I84" i="2"/>
  <c r="I85" i="2"/>
  <c r="I86" i="2"/>
  <c r="I87" i="2"/>
  <c r="I88" i="2"/>
  <c r="I89" i="2"/>
  <c r="I90" i="2"/>
  <c r="I91" i="2"/>
  <c r="I83" i="2"/>
  <c r="I70" i="2"/>
  <c r="I71" i="2"/>
  <c r="I72" i="2"/>
  <c r="I73" i="2"/>
  <c r="I74" i="2"/>
  <c r="I75" i="2"/>
  <c r="I76" i="2"/>
  <c r="I77" i="2"/>
  <c r="I69" i="2"/>
  <c r="I56" i="2"/>
  <c r="I57" i="2"/>
  <c r="I58" i="2"/>
  <c r="I59" i="2"/>
  <c r="I60" i="2"/>
  <c r="I61" i="2"/>
  <c r="I62" i="2"/>
  <c r="I63" i="2"/>
  <c r="I55" i="2"/>
  <c r="I42" i="2"/>
  <c r="I43" i="2"/>
  <c r="I44" i="2"/>
  <c r="I45" i="2"/>
  <c r="I46" i="2"/>
  <c r="I47" i="2"/>
  <c r="I48" i="2"/>
  <c r="I49" i="2"/>
  <c r="I41" i="2"/>
  <c r="I28" i="2"/>
  <c r="I29" i="2"/>
  <c r="I30" i="2"/>
  <c r="I31" i="2"/>
  <c r="I32" i="2"/>
  <c r="I33" i="2"/>
  <c r="I34" i="2"/>
  <c r="I35" i="2"/>
  <c r="I27" i="2"/>
  <c r="F13" i="2"/>
  <c r="F14" i="2"/>
  <c r="F15" i="2"/>
  <c r="F16" i="2"/>
  <c r="F17" i="2"/>
  <c r="F18" i="2"/>
  <c r="F19" i="2"/>
  <c r="F20" i="2"/>
  <c r="F12" i="2"/>
  <c r="I106" i="2" l="1"/>
  <c r="I36" i="2"/>
  <c r="I92" i="2"/>
  <c r="I78" i="2"/>
  <c r="I64" i="2"/>
  <c r="I50" i="2"/>
  <c r="F21" i="2"/>
  <c r="I17" i="2"/>
  <c r="I20" i="2" l="1"/>
  <c r="I15" i="2"/>
  <c r="I18" i="2"/>
  <c r="I16" i="2"/>
  <c r="I13" i="2"/>
  <c r="I19" i="2"/>
  <c r="I14" i="2"/>
  <c r="I12" i="2"/>
  <c r="I21" i="2" l="1"/>
  <c r="G19" i="2"/>
  <c r="G16" i="2"/>
  <c r="G17" i="2"/>
  <c r="G15" i="2"/>
  <c r="G18" i="2"/>
  <c r="G12" i="2"/>
  <c r="G14" i="2"/>
  <c r="G20" i="2"/>
  <c r="G13" i="2"/>
  <c r="G21" i="2" l="1"/>
</calcChain>
</file>

<file path=xl/sharedStrings.xml><?xml version="1.0" encoding="utf-8"?>
<sst xmlns="http://schemas.openxmlformats.org/spreadsheetml/2006/main" count="159" uniqueCount="32">
  <si>
    <t>Alla fondtyper</t>
  </si>
  <si>
    <t>Kvartal 1</t>
  </si>
  <si>
    <t>Kvartal 2</t>
  </si>
  <si>
    <t>Nettosparande</t>
  </si>
  <si>
    <t>Fondförmögenhet</t>
  </si>
  <si>
    <t>fördelning %</t>
  </si>
  <si>
    <t>%</t>
  </si>
  <si>
    <t>IPS</t>
  </si>
  <si>
    <t>Fondförsäkring</t>
  </si>
  <si>
    <t>Hushållens ideella org.</t>
  </si>
  <si>
    <t>Svenska företag</t>
  </si>
  <si>
    <t>Övriga</t>
  </si>
  <si>
    <t>TOTALT</t>
  </si>
  <si>
    <t>Aktiefonder</t>
  </si>
  <si>
    <t>Blandfonder</t>
  </si>
  <si>
    <t>Övriga fonder</t>
  </si>
  <si>
    <t>Hedgefonder</t>
  </si>
  <si>
    <t xml:space="preserve"> </t>
  </si>
  <si>
    <t>Fondförm.</t>
  </si>
  <si>
    <t>Hushållens direktsparande</t>
  </si>
  <si>
    <t>ISK</t>
  </si>
  <si>
    <t>PPM</t>
  </si>
  <si>
    <t>Förvaltarregistrerat</t>
  </si>
  <si>
    <t>Långa räntefonder</t>
  </si>
  <si>
    <t>Korta räntefonder</t>
  </si>
  <si>
    <t>summa</t>
  </si>
  <si>
    <t>Kvartal 3</t>
  </si>
  <si>
    <t>Kvartal 4</t>
  </si>
  <si>
    <t>*Observera att kategoriseringen bygger på fondbolagens rapportering till föreningen. Sparande där fondandelarna, i fondbolagens register, är registrerade hos</t>
  </si>
  <si>
    <t>gäller i de fall fondbolag och bank inte ingår i samma koncern. Om de ingår i samma koncern kan oftast fondandelarna fördelas ut på samtliga kategorier.</t>
  </si>
  <si>
    <t>banker, vp-bolag samt finansiella serviceföretag hamnar som Förvaltarregistrerat, trots att slutkunden kan ha exempelvis ISK eller ett direktägande. Detta</t>
  </si>
  <si>
    <t>Nettosparande i fonder samt fondförmögenhet efter kategorier* 2023 (MSEK)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</si>
</sst>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</font>
    <font>
      <sz val="8"/>
      <name val="Verdana"/>
      <family val="2"/>
    </font>
    <font>
      <b/>
      <sz val="8"/>
      <name val="Times New Roman"/>
      <family val="1"/>
    </font>
    <font>
      <b/>
      <sz val="8"/>
      <name val="Verdana"/>
      <family val="2"/>
    </font>
    <font>
      <b/>
      <sz val="10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Dashed">
        <color indexed="64"/>
      </bottom>
      <diagonal/>
    </border>
    <border>
      <left/>
      <right/>
      <top style="thin">
        <color indexed="64"/>
      </top>
      <bottom style="mediumDashed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1" fillId="2" borderId="1" xfId="0" applyFont="1" applyFill="1" applyBorder="1"/>
    <xf numFmtId="0" fontId="3" fillId="2" borderId="1" xfId="0" applyFont="1" applyFill="1" applyBorder="1" applyAlignment="1">
      <alignment horizontal="right"/>
    </xf>
    <xf numFmtId="0" fontId="3" fillId="2" borderId="2" xfId="0" applyFont="1" applyFill="1" applyBorder="1" applyAlignment="1">
      <alignment horizontal="right"/>
    </xf>
    <xf numFmtId="0" fontId="3" fillId="2" borderId="3" xfId="0" applyFont="1" applyFill="1" applyBorder="1" applyAlignment="1">
      <alignment horizontal="right"/>
    </xf>
    <xf numFmtId="0" fontId="1" fillId="2" borderId="4" xfId="0" applyFont="1" applyFill="1" applyBorder="1"/>
    <xf numFmtId="0" fontId="3" fillId="2" borderId="4" xfId="0" applyFont="1" applyFill="1" applyBorder="1" applyAlignment="1">
      <alignment horizontal="right"/>
    </xf>
    <xf numFmtId="0" fontId="3" fillId="2" borderId="5" xfId="0" applyFont="1" applyFill="1" applyBorder="1" applyAlignment="1">
      <alignment horizontal="right"/>
    </xf>
    <xf numFmtId="0" fontId="3" fillId="2" borderId="6" xfId="0" applyFont="1" applyFill="1" applyBorder="1" applyAlignment="1">
      <alignment horizontal="right"/>
    </xf>
    <xf numFmtId="0" fontId="3" fillId="2" borderId="7" xfId="0" applyFont="1" applyFill="1" applyBorder="1"/>
    <xf numFmtId="1" fontId="3" fillId="0" borderId="8" xfId="0" applyNumberFormat="1" applyFont="1" applyBorder="1"/>
    <xf numFmtId="3" fontId="3" fillId="0" borderId="7" xfId="0" applyNumberFormat="1" applyFont="1" applyBorder="1"/>
    <xf numFmtId="0" fontId="3" fillId="2" borderId="9" xfId="0" applyFont="1" applyFill="1" applyBorder="1"/>
    <xf numFmtId="0" fontId="3" fillId="2" borderId="10" xfId="0" applyFont="1" applyFill="1" applyBorder="1"/>
    <xf numFmtId="3" fontId="3" fillId="0" borderId="10" xfId="0" applyNumberFormat="1" applyFont="1" applyBorder="1"/>
    <xf numFmtId="0" fontId="3" fillId="2" borderId="4" xfId="0" applyFont="1" applyFill="1" applyBorder="1"/>
    <xf numFmtId="1" fontId="3" fillId="0" borderId="11" xfId="0" applyNumberFormat="1" applyFont="1" applyFill="1" applyBorder="1"/>
    <xf numFmtId="3" fontId="3" fillId="0" borderId="4" xfId="0" applyNumberFormat="1" applyFont="1" applyFill="1" applyBorder="1"/>
    <xf numFmtId="0" fontId="1" fillId="0" borderId="12" xfId="0" applyFont="1" applyBorder="1"/>
    <xf numFmtId="0" fontId="1" fillId="0" borderId="13" xfId="0" applyFont="1" applyBorder="1"/>
    <xf numFmtId="0" fontId="1" fillId="0" borderId="0" xfId="0" applyFont="1" applyBorder="1"/>
    <xf numFmtId="3" fontId="1" fillId="0" borderId="7" xfId="0" applyNumberFormat="1" applyFont="1" applyBorder="1"/>
    <xf numFmtId="3" fontId="1" fillId="0" borderId="14" xfId="0" applyNumberFormat="1" applyFont="1" applyBorder="1"/>
    <xf numFmtId="3" fontId="3" fillId="0" borderId="14" xfId="0" applyNumberFormat="1" applyFont="1" applyBorder="1"/>
    <xf numFmtId="3" fontId="1" fillId="0" borderId="10" xfId="0" applyNumberFormat="1" applyFont="1" applyBorder="1"/>
    <xf numFmtId="3" fontId="3" fillId="0" borderId="5" xfId="0" applyNumberFormat="1" applyFont="1" applyBorder="1"/>
    <xf numFmtId="14" fontId="3" fillId="2" borderId="5" xfId="0" applyNumberFormat="1" applyFont="1" applyFill="1" applyBorder="1" applyAlignment="1">
      <alignment horizontal="right"/>
    </xf>
    <xf numFmtId="0" fontId="4" fillId="0" borderId="0" xfId="0" applyFont="1"/>
    <xf numFmtId="3" fontId="1" fillId="0" borderId="15" xfId="0" applyNumberFormat="1" applyFont="1" applyBorder="1"/>
    <xf numFmtId="3" fontId="1" fillId="0" borderId="5" xfId="0" applyNumberFormat="1" applyFont="1" applyBorder="1"/>
    <xf numFmtId="3" fontId="1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123825</xdr:rowOff>
    </xdr:from>
    <xdr:to>
      <xdr:col>1</xdr:col>
      <xdr:colOff>476250</xdr:colOff>
      <xdr:row>4</xdr:row>
      <xdr:rowOff>104775</xdr:rowOff>
    </xdr:to>
    <xdr:pic>
      <xdr:nvPicPr>
        <xdr:cNvPr id="2099" name="Bildobjekt 1">
          <a:extLst>
            <a:ext uri="{FF2B5EF4-FFF2-40B4-BE49-F238E27FC236}">
              <a16:creationId xmlns:a16="http://schemas.microsoft.com/office/drawing/2014/main" id="{00000000-0008-0000-0000-000033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123825"/>
          <a:ext cx="233362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10"/>
  <sheetViews>
    <sheetView tabSelected="1" zoomScaleNormal="100" zoomScaleSheetLayoutView="100" workbookViewId="0">
      <selection activeCell="A8" sqref="A8"/>
    </sheetView>
  </sheetViews>
  <sheetFormatPr defaultColWidth="9.140625" defaultRowHeight="10.5" x14ac:dyDescent="0.15"/>
  <cols>
    <col min="1" max="1" width="30.42578125" style="1" customWidth="1"/>
    <col min="2" max="2" width="11.5703125" style="1" customWidth="1"/>
    <col min="3" max="5" width="11.42578125" style="1" customWidth="1"/>
    <col min="6" max="6" width="15.5703125" style="1" customWidth="1"/>
    <col min="7" max="7" width="14.5703125" style="1" hidden="1" customWidth="1"/>
    <col min="8" max="8" width="18.42578125" style="1" customWidth="1"/>
    <col min="9" max="9" width="12.85546875" style="1" customWidth="1"/>
    <col min="10" max="16384" width="9.140625" style="1"/>
  </cols>
  <sheetData>
    <row r="1" spans="1:14" ht="10.5" customHeight="1" x14ac:dyDescent="0.15"/>
    <row r="2" spans="1:14" ht="10.5" customHeight="1" x14ac:dyDescent="0.15"/>
    <row r="3" spans="1:14" ht="10.5" customHeight="1" x14ac:dyDescent="0.15">
      <c r="A3" s="2" t="s">
        <v>17</v>
      </c>
    </row>
    <row r="4" spans="1:14" ht="10.5" customHeight="1" x14ac:dyDescent="0.15">
      <c r="A4" s="2"/>
    </row>
    <row r="5" spans="1:14" ht="10.5" customHeight="1" x14ac:dyDescent="0.15">
      <c r="A5" s="2"/>
    </row>
    <row r="6" spans="1:14" ht="10.5" customHeight="1" x14ac:dyDescent="0.15">
      <c r="A6" s="2"/>
      <c r="B6" s="2"/>
    </row>
    <row r="7" spans="1:14" ht="12.75" x14ac:dyDescent="0.2">
      <c r="A7" s="30" t="s">
        <v>31</v>
      </c>
      <c r="B7" s="2"/>
    </row>
    <row r="8" spans="1:14" ht="10.5" customHeight="1" x14ac:dyDescent="0.15"/>
    <row r="9" spans="1:14" ht="12" customHeight="1" x14ac:dyDescent="0.15">
      <c r="A9" s="3" t="s">
        <v>0</v>
      </c>
    </row>
    <row r="10" spans="1:14" ht="12" customHeight="1" x14ac:dyDescent="0.15">
      <c r="A10" s="4"/>
      <c r="B10" s="5" t="s">
        <v>1</v>
      </c>
      <c r="C10" s="5" t="s">
        <v>2</v>
      </c>
      <c r="D10" s="5" t="s">
        <v>26</v>
      </c>
      <c r="E10" s="5" t="s">
        <v>27</v>
      </c>
      <c r="F10" s="6" t="s">
        <v>3</v>
      </c>
      <c r="G10" s="7" t="s">
        <v>3</v>
      </c>
      <c r="H10" s="6" t="s">
        <v>4</v>
      </c>
      <c r="I10" s="5" t="s">
        <v>18</v>
      </c>
    </row>
    <row r="11" spans="1:14" ht="12" customHeight="1" x14ac:dyDescent="0.15">
      <c r="A11" s="8"/>
      <c r="B11" s="9"/>
      <c r="C11" s="9"/>
      <c r="D11" s="10"/>
      <c r="E11" s="10"/>
      <c r="F11" s="10" t="s">
        <v>25</v>
      </c>
      <c r="G11" s="11" t="s">
        <v>5</v>
      </c>
      <c r="H11" s="29">
        <v>45291</v>
      </c>
      <c r="I11" s="9" t="s">
        <v>6</v>
      </c>
    </row>
    <row r="12" spans="1:14" ht="12" customHeight="1" x14ac:dyDescent="0.15">
      <c r="A12" s="12" t="s">
        <v>19</v>
      </c>
      <c r="B12" s="24">
        <f>+B27+B41+B55+B69+B83+B97</f>
        <v>-1135.8500000000022</v>
      </c>
      <c r="C12" s="24">
        <f t="shared" ref="C12:E12" si="0">+C27+C41+C55+C69+C83+C97</f>
        <v>-3482.8899999999976</v>
      </c>
      <c r="D12" s="24">
        <f t="shared" si="0"/>
        <v>-1818.5000000000043</v>
      </c>
      <c r="E12" s="24">
        <f t="shared" si="0"/>
        <v>-7044.4500000000035</v>
      </c>
      <c r="F12" s="26">
        <f>SUM(B12:E12)</f>
        <v>-13481.690000000008</v>
      </c>
      <c r="G12" s="13">
        <f t="shared" ref="G12:G20" si="1">F12/$F$21*100</f>
        <v>-11.919815163464023</v>
      </c>
      <c r="H12" s="24">
        <f>+H27+H41+H55+H69+H83+H97</f>
        <v>578002.62</v>
      </c>
      <c r="I12" s="14">
        <f>H12/$H$21*100</f>
        <v>8.4723257015536131</v>
      </c>
      <c r="K12" s="33"/>
      <c r="L12" s="33"/>
      <c r="M12" s="33"/>
      <c r="N12" s="33"/>
    </row>
    <row r="13" spans="1:14" ht="12" customHeight="1" x14ac:dyDescent="0.15">
      <c r="A13" s="12" t="s">
        <v>20</v>
      </c>
      <c r="B13" s="24">
        <f t="shared" ref="B13:C20" si="2">+B28+B42+B56+B70+B84+B98</f>
        <v>9499.2000000000025</v>
      </c>
      <c r="C13" s="24">
        <f t="shared" si="2"/>
        <v>7801.3199999999979</v>
      </c>
      <c r="D13" s="24">
        <f t="shared" ref="D13:E13" si="3">+D28+D42+D56+D70+D84+D98</f>
        <v>3984.6800000000007</v>
      </c>
      <c r="E13" s="24">
        <f t="shared" si="3"/>
        <v>3952.7800000000007</v>
      </c>
      <c r="F13" s="26">
        <f t="shared" ref="F13:F20" si="4">SUM(B13:E13)</f>
        <v>25237.980000000003</v>
      </c>
      <c r="G13" s="13">
        <f t="shared" si="1"/>
        <v>22.314120610932427</v>
      </c>
      <c r="H13" s="24">
        <f t="shared" ref="H13" si="5">+H28+H42+H56+H70+H84+H98</f>
        <v>631916.65</v>
      </c>
      <c r="I13" s="14">
        <f>H13/$H$21*100</f>
        <v>9.2625941298235954</v>
      </c>
      <c r="K13" s="33"/>
      <c r="L13" s="33"/>
      <c r="M13" s="33"/>
      <c r="N13" s="33"/>
    </row>
    <row r="14" spans="1:14" ht="12" customHeight="1" x14ac:dyDescent="0.15">
      <c r="A14" s="12" t="s">
        <v>7</v>
      </c>
      <c r="B14" s="24">
        <f t="shared" si="2"/>
        <v>-1068.97</v>
      </c>
      <c r="C14" s="24">
        <f t="shared" si="2"/>
        <v>-889.82</v>
      </c>
      <c r="D14" s="24">
        <f t="shared" ref="D14:E14" si="6">+D29+D43+D57+D71+D85+D99</f>
        <v>-997.77999999999986</v>
      </c>
      <c r="E14" s="24">
        <f t="shared" si="6"/>
        <v>-1233.03</v>
      </c>
      <c r="F14" s="26">
        <f t="shared" si="4"/>
        <v>-4189.5999999999995</v>
      </c>
      <c r="G14" s="13">
        <f t="shared" si="1"/>
        <v>-3.7042282984439519</v>
      </c>
      <c r="H14" s="24">
        <f t="shared" ref="H14" si="7">+H29+H43+H57+H71+H85+H99</f>
        <v>150511.92000000004</v>
      </c>
      <c r="I14" s="14">
        <f>H14/$H$21*100</f>
        <v>2.2061941660509801</v>
      </c>
      <c r="K14" s="33"/>
      <c r="L14" s="33"/>
      <c r="M14" s="33"/>
      <c r="N14" s="33"/>
    </row>
    <row r="15" spans="1:14" ht="12" customHeight="1" x14ac:dyDescent="0.15">
      <c r="A15" s="12" t="s">
        <v>8</v>
      </c>
      <c r="B15" s="24">
        <f t="shared" si="2"/>
        <v>15832.119999999995</v>
      </c>
      <c r="C15" s="24">
        <f t="shared" si="2"/>
        <v>18783.770000000004</v>
      </c>
      <c r="D15" s="24">
        <f t="shared" ref="D15:E15" si="8">+D30+D44+D58+D72+D86+D100</f>
        <v>2537.980000000005</v>
      </c>
      <c r="E15" s="24">
        <f t="shared" si="8"/>
        <v>9988.5800000000036</v>
      </c>
      <c r="F15" s="26">
        <f t="shared" si="4"/>
        <v>47142.450000000004</v>
      </c>
      <c r="G15" s="13">
        <f t="shared" si="1"/>
        <v>41.680923560239421</v>
      </c>
      <c r="H15" s="24">
        <f t="shared" ref="H15" si="9">+H30+H44+H58+H72+H86+H100</f>
        <v>1571956.81</v>
      </c>
      <c r="I15" s="14">
        <f>H15/$H$21*100</f>
        <v>23.04164310378944</v>
      </c>
    </row>
    <row r="16" spans="1:14" ht="12" customHeight="1" x14ac:dyDescent="0.15">
      <c r="A16" s="12" t="s">
        <v>21</v>
      </c>
      <c r="B16" s="24">
        <f t="shared" si="2"/>
        <v>-8235.5599999999977</v>
      </c>
      <c r="C16" s="24">
        <f t="shared" si="2"/>
        <v>3453.7599999999998</v>
      </c>
      <c r="D16" s="24">
        <f t="shared" ref="D16:E16" si="10">+D31+D45+D59+D73+D87+D101</f>
        <v>-8200.619999999999</v>
      </c>
      <c r="E16" s="24">
        <f t="shared" si="10"/>
        <v>42067.450000000004</v>
      </c>
      <c r="F16" s="26">
        <f t="shared" si="4"/>
        <v>29085.030000000006</v>
      </c>
      <c r="G16" s="13">
        <f t="shared" si="1"/>
        <v>25.715483861726973</v>
      </c>
      <c r="H16" s="24">
        <f t="shared" ref="H16" si="11">+H31+H45+H59+H73+H87+H101</f>
        <v>2177583.1900000004</v>
      </c>
      <c r="I16" s="14">
        <f t="shared" ref="I16:I17" si="12">H16/$H$21*100</f>
        <v>31.918876125350621</v>
      </c>
      <c r="L16" s="33"/>
    </row>
    <row r="17" spans="1:14" ht="12" customHeight="1" x14ac:dyDescent="0.15">
      <c r="A17" s="12" t="s">
        <v>22</v>
      </c>
      <c r="B17" s="24">
        <f t="shared" si="2"/>
        <v>11027.260000000002</v>
      </c>
      <c r="C17" s="24">
        <f t="shared" si="2"/>
        <v>11410.399999999998</v>
      </c>
      <c r="D17" s="24">
        <f t="shared" ref="D17:E17" si="13">+D32+D46+D60+D74+D88+D102</f>
        <v>6703.5199999999977</v>
      </c>
      <c r="E17" s="24">
        <f t="shared" si="13"/>
        <v>232.09000000000401</v>
      </c>
      <c r="F17" s="26">
        <f t="shared" si="4"/>
        <v>29373.27</v>
      </c>
      <c r="G17" s="13">
        <f t="shared" si="1"/>
        <v>25.970330807674909</v>
      </c>
      <c r="H17" s="24">
        <f t="shared" ref="H17" si="14">+H32+H46+H60+H74+H88+H102</f>
        <v>727463.44000000006</v>
      </c>
      <c r="I17" s="14">
        <f t="shared" si="12"/>
        <v>10.66311291054806</v>
      </c>
      <c r="K17" s="33"/>
      <c r="M17" s="33"/>
      <c r="N17" s="33"/>
    </row>
    <row r="18" spans="1:14" ht="12" customHeight="1" x14ac:dyDescent="0.15">
      <c r="A18" s="12" t="s">
        <v>9</v>
      </c>
      <c r="B18" s="24">
        <f t="shared" si="2"/>
        <v>168.2600000000001</v>
      </c>
      <c r="C18" s="24">
        <f t="shared" si="2"/>
        <v>-908.06000000000017</v>
      </c>
      <c r="D18" s="24">
        <f t="shared" ref="D18:E18" si="15">+D33+D47+D61+D75+D89+D103</f>
        <v>-190.35000000000005</v>
      </c>
      <c r="E18" s="24">
        <f t="shared" si="15"/>
        <v>-1852.1500000000003</v>
      </c>
      <c r="F18" s="26">
        <f t="shared" si="4"/>
        <v>-2782.3</v>
      </c>
      <c r="G18" s="13">
        <f t="shared" si="1"/>
        <v>-2.4599662007734886</v>
      </c>
      <c r="H18" s="24">
        <f t="shared" ref="H18" si="16">+H33+H47+H61+H75+H89+H103</f>
        <v>129547.79</v>
      </c>
      <c r="I18" s="14">
        <f>H18/$H$21*100</f>
        <v>1.8989032797056697</v>
      </c>
    </row>
    <row r="19" spans="1:14" ht="12" customHeight="1" x14ac:dyDescent="0.15">
      <c r="A19" s="12" t="s">
        <v>10</v>
      </c>
      <c r="B19" s="24">
        <f t="shared" si="2"/>
        <v>2305.9900000000025</v>
      </c>
      <c r="C19" s="24">
        <f t="shared" si="2"/>
        <v>-822.48000000000229</v>
      </c>
      <c r="D19" s="24">
        <f t="shared" ref="D19:E19" si="17">+D34+D48+D62+D76+D90+D104</f>
        <v>3410.569999999997</v>
      </c>
      <c r="E19" s="24">
        <f t="shared" si="17"/>
        <v>2743.649999999981</v>
      </c>
      <c r="F19" s="26">
        <f t="shared" si="4"/>
        <v>7637.7299999999777</v>
      </c>
      <c r="G19" s="13">
        <f t="shared" si="1"/>
        <v>6.75288705410403</v>
      </c>
      <c r="H19" s="24">
        <f t="shared" ref="H19" si="18">+H34+H48+H62+H76+H90+H104</f>
        <v>713499.5</v>
      </c>
      <c r="I19" s="14">
        <f>H19/$H$21*100</f>
        <v>10.45843036471989</v>
      </c>
    </row>
    <row r="20" spans="1:14" ht="12" customHeight="1" x14ac:dyDescent="0.15">
      <c r="A20" s="16" t="s">
        <v>11</v>
      </c>
      <c r="B20" s="27">
        <f t="shared" si="2"/>
        <v>-3139.7100000000028</v>
      </c>
      <c r="C20" s="27">
        <f t="shared" si="2"/>
        <v>542.39999999999918</v>
      </c>
      <c r="D20" s="27">
        <f t="shared" ref="D20:E20" si="19">+D35+D49+D63+D77+D91+D105</f>
        <v>254.32999999999828</v>
      </c>
      <c r="E20" s="27">
        <f t="shared" si="19"/>
        <v>-2576.7100000000019</v>
      </c>
      <c r="F20" s="28">
        <f t="shared" si="4"/>
        <v>-4919.6900000000078</v>
      </c>
      <c r="G20" s="13">
        <f t="shared" si="1"/>
        <v>-4.3497362319963138</v>
      </c>
      <c r="H20" s="27">
        <f t="shared" ref="H20" si="20">+H35+H49+H63+H77+H91+H105</f>
        <v>141760.75999999998</v>
      </c>
      <c r="I20" s="17">
        <f>H20/$H$21*100</f>
        <v>2.0779202184581327</v>
      </c>
    </row>
    <row r="21" spans="1:14" ht="12" customHeight="1" x14ac:dyDescent="0.15">
      <c r="A21" s="18" t="s">
        <v>12</v>
      </c>
      <c r="B21" s="20">
        <f>SUM(B12:B20)</f>
        <v>25252.739999999998</v>
      </c>
      <c r="C21" s="20">
        <f t="shared" ref="C21:D21" si="21">SUM(C12:C20)</f>
        <v>35888.400000000001</v>
      </c>
      <c r="D21" s="20">
        <f t="shared" si="21"/>
        <v>5683.8299999999954</v>
      </c>
      <c r="E21" s="20">
        <f>SUM(E12:E20)</f>
        <v>46278.209999999985</v>
      </c>
      <c r="F21" s="20">
        <f>SUM(B21:E21)</f>
        <v>113103.18</v>
      </c>
      <c r="G21" s="19">
        <f t="shared" ref="G21" si="22">SUM(G12:G20)</f>
        <v>99.999999999999986</v>
      </c>
      <c r="H21" s="20">
        <f>SUM(H12:H20)</f>
        <v>6822242.6800000006</v>
      </c>
      <c r="I21" s="20">
        <f>SUM(I12:I20)</f>
        <v>100</v>
      </c>
    </row>
    <row r="22" spans="1:14" ht="12" customHeight="1" thickBot="1" x14ac:dyDescent="0.2">
      <c r="A22" s="21"/>
      <c r="B22" s="21"/>
      <c r="C22" s="21"/>
      <c r="D22" s="21"/>
      <c r="E22" s="21"/>
      <c r="F22" s="21"/>
      <c r="G22" s="21"/>
      <c r="H22" s="21"/>
      <c r="I22" s="22"/>
    </row>
    <row r="23" spans="1:14" ht="10.5" customHeight="1" x14ac:dyDescent="0.15">
      <c r="A23" s="23"/>
      <c r="B23" s="23"/>
      <c r="C23" s="23"/>
      <c r="D23" s="23"/>
      <c r="E23" s="23"/>
      <c r="F23" s="23"/>
      <c r="G23" s="23"/>
      <c r="H23" s="23"/>
    </row>
    <row r="24" spans="1:14" ht="12" customHeight="1" x14ac:dyDescent="0.15">
      <c r="A24" s="3" t="s">
        <v>13</v>
      </c>
    </row>
    <row r="25" spans="1:14" ht="12" customHeight="1" x14ac:dyDescent="0.15">
      <c r="A25" s="4"/>
      <c r="B25" s="5" t="s">
        <v>1</v>
      </c>
      <c r="C25" s="5" t="s">
        <v>2</v>
      </c>
      <c r="D25" s="5" t="s">
        <v>26</v>
      </c>
      <c r="E25" s="5" t="s">
        <v>27</v>
      </c>
      <c r="F25" s="6" t="s">
        <v>3</v>
      </c>
      <c r="G25" s="7" t="s">
        <v>3</v>
      </c>
      <c r="H25" s="6" t="s">
        <v>4</v>
      </c>
      <c r="I25" s="5" t="s">
        <v>18</v>
      </c>
    </row>
    <row r="26" spans="1:14" ht="12" customHeight="1" x14ac:dyDescent="0.15">
      <c r="A26" s="8"/>
      <c r="B26" s="9"/>
      <c r="C26" s="9"/>
      <c r="D26" s="10"/>
      <c r="E26" s="10"/>
      <c r="F26" s="10" t="s">
        <v>25</v>
      </c>
      <c r="G26" s="11" t="s">
        <v>5</v>
      </c>
      <c r="H26" s="29">
        <f>H11</f>
        <v>45291</v>
      </c>
      <c r="I26" s="9" t="s">
        <v>6</v>
      </c>
    </row>
    <row r="27" spans="1:14" ht="12" customHeight="1" x14ac:dyDescent="0.15">
      <c r="A27" s="12" t="s">
        <v>19</v>
      </c>
      <c r="B27" s="24">
        <v>-825.85000000000218</v>
      </c>
      <c r="C27" s="24">
        <v>-1723.25</v>
      </c>
      <c r="D27" s="25">
        <v>-1435.1200000000044</v>
      </c>
      <c r="E27" s="25">
        <v>-6939.1800000000039</v>
      </c>
      <c r="F27" s="26">
        <f>SUM(B27:E27)</f>
        <v>-10923.400000000011</v>
      </c>
      <c r="G27" s="13">
        <f t="shared" ref="G27:G35" si="23">F27/$F$36*100</f>
        <v>-10.262578220756023</v>
      </c>
      <c r="H27" s="25">
        <v>401564.6</v>
      </c>
      <c r="I27" s="14">
        <f>H27/$H$36*100</f>
        <v>8.8488151091694647</v>
      </c>
    </row>
    <row r="28" spans="1:14" ht="12" customHeight="1" x14ac:dyDescent="0.15">
      <c r="A28" s="15" t="s">
        <v>20</v>
      </c>
      <c r="B28" s="24">
        <v>7714.7200000000012</v>
      </c>
      <c r="C28" s="24">
        <v>5434.93</v>
      </c>
      <c r="D28" s="25">
        <v>4377.3700000000008</v>
      </c>
      <c r="E28" s="25">
        <v>3617.9500000000007</v>
      </c>
      <c r="F28" s="26">
        <f t="shared" ref="F28:F35" si="24">SUM(B28:E28)</f>
        <v>21144.970000000005</v>
      </c>
      <c r="G28" s="13">
        <f t="shared" si="23"/>
        <v>19.865784334597226</v>
      </c>
      <c r="H28" s="25">
        <v>305510.01</v>
      </c>
      <c r="I28" s="14">
        <f t="shared" ref="I28:I35" si="25">H28/$H$36*100</f>
        <v>6.732171093992136</v>
      </c>
    </row>
    <row r="29" spans="1:14" ht="12" customHeight="1" x14ac:dyDescent="0.15">
      <c r="A29" s="15" t="s">
        <v>7</v>
      </c>
      <c r="B29" s="24">
        <v>-734.44</v>
      </c>
      <c r="C29" s="24">
        <v>-592.01</v>
      </c>
      <c r="D29" s="25">
        <v>-661.81</v>
      </c>
      <c r="E29" s="25">
        <v>-961.09</v>
      </c>
      <c r="F29" s="26">
        <f t="shared" si="24"/>
        <v>-2949.35</v>
      </c>
      <c r="G29" s="13">
        <f t="shared" si="23"/>
        <v>-2.7709261837327892</v>
      </c>
      <c r="H29" s="25">
        <v>91051.24</v>
      </c>
      <c r="I29" s="14">
        <f t="shared" si="25"/>
        <v>2.0063909722635289</v>
      </c>
    </row>
    <row r="30" spans="1:14" ht="10.5" customHeight="1" x14ac:dyDescent="0.15">
      <c r="A30" s="15" t="s">
        <v>8</v>
      </c>
      <c r="B30" s="24">
        <v>14077.589999999997</v>
      </c>
      <c r="C30" s="24">
        <v>17597.740000000005</v>
      </c>
      <c r="D30" s="25">
        <v>2046.8100000000049</v>
      </c>
      <c r="E30" s="25">
        <v>11244.600000000002</v>
      </c>
      <c r="F30" s="26">
        <f t="shared" si="24"/>
        <v>44966.740000000005</v>
      </c>
      <c r="G30" s="13">
        <f t="shared" si="23"/>
        <v>42.246433032059457</v>
      </c>
      <c r="H30" s="25">
        <v>972126.5</v>
      </c>
      <c r="I30" s="14">
        <f t="shared" si="25"/>
        <v>21.42162845336474</v>
      </c>
    </row>
    <row r="31" spans="1:14" ht="12" customHeight="1" x14ac:dyDescent="0.15">
      <c r="A31" s="15" t="s">
        <v>21</v>
      </c>
      <c r="B31" s="24">
        <v>-3680.4799999999996</v>
      </c>
      <c r="C31" s="24">
        <v>6645.6900000000005</v>
      </c>
      <c r="D31" s="25">
        <v>-4961.9899999999989</v>
      </c>
      <c r="E31" s="25">
        <v>17549.46</v>
      </c>
      <c r="F31" s="26">
        <f t="shared" si="24"/>
        <v>15552.68</v>
      </c>
      <c r="G31" s="13">
        <f t="shared" si="23"/>
        <v>14.611805394143548</v>
      </c>
      <c r="H31" s="25">
        <v>1682798.1</v>
      </c>
      <c r="I31" s="14">
        <f t="shared" si="25"/>
        <v>37.081877369075031</v>
      </c>
    </row>
    <row r="32" spans="1:14" ht="12" customHeight="1" x14ac:dyDescent="0.15">
      <c r="A32" s="15" t="s">
        <v>22</v>
      </c>
      <c r="B32" s="24">
        <v>12635.630000000001</v>
      </c>
      <c r="C32" s="24">
        <v>11860.04</v>
      </c>
      <c r="D32" s="25">
        <v>5146.1099999999969</v>
      </c>
      <c r="E32" s="25">
        <v>4249.7300000000032</v>
      </c>
      <c r="F32" s="26">
        <f t="shared" si="24"/>
        <v>33891.51</v>
      </c>
      <c r="G32" s="13">
        <f t="shared" si="23"/>
        <v>31.841209915826084</v>
      </c>
      <c r="H32" s="25">
        <v>493686.05</v>
      </c>
      <c r="I32" s="14">
        <f t="shared" si="25"/>
        <v>10.878789062646934</v>
      </c>
    </row>
    <row r="33" spans="1:9" ht="12" customHeight="1" x14ac:dyDescent="0.15">
      <c r="A33" s="15" t="s">
        <v>9</v>
      </c>
      <c r="B33" s="24">
        <v>146.35000000000014</v>
      </c>
      <c r="C33" s="24">
        <v>-344.82000000000016</v>
      </c>
      <c r="D33" s="25">
        <v>-181.72000000000003</v>
      </c>
      <c r="E33" s="25">
        <v>-850.46</v>
      </c>
      <c r="F33" s="26">
        <f t="shared" si="24"/>
        <v>-1230.6500000000001</v>
      </c>
      <c r="G33" s="13">
        <f t="shared" si="23"/>
        <v>-1.1562006231918074</v>
      </c>
      <c r="H33" s="25">
        <v>61476.639999999999</v>
      </c>
      <c r="I33" s="14">
        <f t="shared" si="25"/>
        <v>1.3546896835352813</v>
      </c>
    </row>
    <row r="34" spans="1:9" ht="12" customHeight="1" x14ac:dyDescent="0.15">
      <c r="A34" s="15" t="s">
        <v>10</v>
      </c>
      <c r="B34" s="24">
        <v>4870.1100000000042</v>
      </c>
      <c r="C34" s="24">
        <v>1290.7499999999927</v>
      </c>
      <c r="D34" s="25">
        <v>3425.3299999999981</v>
      </c>
      <c r="E34" s="25">
        <v>-1530.080000000009</v>
      </c>
      <c r="F34" s="26">
        <f t="shared" si="24"/>
        <v>8056.109999999986</v>
      </c>
      <c r="G34" s="13">
        <f t="shared" si="23"/>
        <v>7.5687477369696774</v>
      </c>
      <c r="H34" s="25">
        <v>456138.35999999993</v>
      </c>
      <c r="I34" s="14">
        <f t="shared" si="25"/>
        <v>10.05139400196078</v>
      </c>
    </row>
    <row r="35" spans="1:9" ht="10.5" customHeight="1" x14ac:dyDescent="0.15">
      <c r="A35" s="16" t="s">
        <v>11</v>
      </c>
      <c r="B35" s="27">
        <v>-394.75000000000182</v>
      </c>
      <c r="C35" s="27">
        <v>1056.7699999999986</v>
      </c>
      <c r="D35" s="32">
        <v>70.389999999998508</v>
      </c>
      <c r="E35" s="32">
        <v>-2801.880000000001</v>
      </c>
      <c r="F35" s="28">
        <f t="shared" si="24"/>
        <v>-2069.4700000000057</v>
      </c>
      <c r="G35" s="13">
        <f t="shared" si="23"/>
        <v>-1.9442753859153747</v>
      </c>
      <c r="H35" s="31">
        <v>73709.189999999944</v>
      </c>
      <c r="I35" s="17">
        <f t="shared" si="25"/>
        <v>1.6242442539921156</v>
      </c>
    </row>
    <row r="36" spans="1:9" ht="12" customHeight="1" x14ac:dyDescent="0.15">
      <c r="A36" s="18" t="s">
        <v>12</v>
      </c>
      <c r="B36" s="20">
        <v>33808.880000000005</v>
      </c>
      <c r="C36" s="20">
        <v>41225.839999999997</v>
      </c>
      <c r="D36" s="20">
        <v>7825.3699999999963</v>
      </c>
      <c r="E36" s="20">
        <v>23579.049999999992</v>
      </c>
      <c r="F36" s="20">
        <f>SUM(B36:E36)</f>
        <v>106439.13999999998</v>
      </c>
      <c r="G36" s="19">
        <f t="shared" ref="G36" si="26">SUM(G27:G35)</f>
        <v>100</v>
      </c>
      <c r="H36" s="20">
        <v>4538060.6899999995</v>
      </c>
      <c r="I36" s="20">
        <f>SUM(I27:I35)</f>
        <v>100</v>
      </c>
    </row>
    <row r="37" spans="1:9" ht="12" customHeight="1" x14ac:dyDescent="0.15">
      <c r="A37" s="23"/>
      <c r="B37" s="23"/>
      <c r="C37" s="23"/>
      <c r="D37" s="23"/>
      <c r="E37" s="23"/>
      <c r="F37" s="23"/>
      <c r="G37" s="23"/>
      <c r="H37" s="23"/>
    </row>
    <row r="38" spans="1:9" ht="12" customHeight="1" x14ac:dyDescent="0.15">
      <c r="A38" s="3" t="s">
        <v>14</v>
      </c>
    </row>
    <row r="39" spans="1:9" ht="12" customHeight="1" x14ac:dyDescent="0.15">
      <c r="A39" s="4"/>
      <c r="B39" s="5" t="s">
        <v>1</v>
      </c>
      <c r="C39" s="5" t="s">
        <v>2</v>
      </c>
      <c r="D39" s="6" t="s">
        <v>26</v>
      </c>
      <c r="E39" s="6" t="s">
        <v>27</v>
      </c>
      <c r="F39" s="6" t="s">
        <v>3</v>
      </c>
      <c r="G39" s="7" t="s">
        <v>3</v>
      </c>
      <c r="H39" s="6" t="s">
        <v>4</v>
      </c>
      <c r="I39" s="5" t="s">
        <v>18</v>
      </c>
    </row>
    <row r="40" spans="1:9" ht="12" customHeight="1" x14ac:dyDescent="0.15">
      <c r="A40" s="8"/>
      <c r="B40" s="9"/>
      <c r="C40" s="9"/>
      <c r="D40" s="10"/>
      <c r="E40" s="10"/>
      <c r="F40" s="10" t="s">
        <v>25</v>
      </c>
      <c r="G40" s="11" t="s">
        <v>5</v>
      </c>
      <c r="H40" s="29">
        <v>45291</v>
      </c>
      <c r="I40" s="9" t="s">
        <v>6</v>
      </c>
    </row>
    <row r="41" spans="1:9" ht="12" customHeight="1" x14ac:dyDescent="0.15">
      <c r="A41" s="12" t="s">
        <v>19</v>
      </c>
      <c r="B41" s="24">
        <v>-489.93000000000029</v>
      </c>
      <c r="C41" s="24">
        <v>-919.90999999999804</v>
      </c>
      <c r="D41" s="25">
        <v>-1080.08</v>
      </c>
      <c r="E41" s="25">
        <v>-1239.4199999999983</v>
      </c>
      <c r="F41" s="26">
        <f>SUM(B41:E41)</f>
        <v>-3729.3399999999965</v>
      </c>
      <c r="G41" s="13">
        <f t="shared" ref="G41:G49" si="27">F41/$F$50*100</f>
        <v>31.138657511004812</v>
      </c>
      <c r="H41" s="25">
        <v>99862.789999999979</v>
      </c>
      <c r="I41" s="14">
        <f>+H41/$H$50*100</f>
        <v>7.2711718708252757</v>
      </c>
    </row>
    <row r="42" spans="1:9" ht="12" customHeight="1" x14ac:dyDescent="0.15">
      <c r="A42" s="15" t="s">
        <v>20</v>
      </c>
      <c r="B42" s="24">
        <v>1118.8500000000004</v>
      </c>
      <c r="C42" s="24">
        <v>806.2599999999984</v>
      </c>
      <c r="D42" s="25">
        <v>65</v>
      </c>
      <c r="E42" s="25">
        <v>-1419.83</v>
      </c>
      <c r="F42" s="26">
        <f t="shared" ref="F42:F49" si="28">SUM(B42:E42)</f>
        <v>570.27999999999884</v>
      </c>
      <c r="G42" s="13">
        <f t="shared" si="27"/>
        <v>-4.7616343925133693</v>
      </c>
      <c r="H42" s="25">
        <v>263990.26</v>
      </c>
      <c r="I42" s="14">
        <f t="shared" ref="I42:I49" si="29">+H42/$H$50*100</f>
        <v>19.221559428530398</v>
      </c>
    </row>
    <row r="43" spans="1:9" ht="12" customHeight="1" x14ac:dyDescent="0.15">
      <c r="A43" s="15" t="s">
        <v>7</v>
      </c>
      <c r="B43" s="24">
        <v>-207.57000000000005</v>
      </c>
      <c r="C43" s="24">
        <v>-179.11</v>
      </c>
      <c r="D43" s="25">
        <v>-261.59999999999997</v>
      </c>
      <c r="E43" s="25">
        <v>-212.95999999999992</v>
      </c>
      <c r="F43" s="26">
        <f t="shared" si="28"/>
        <v>-861.2399999999999</v>
      </c>
      <c r="G43" s="13">
        <f t="shared" si="27"/>
        <v>7.1910465108511987</v>
      </c>
      <c r="H43" s="25">
        <v>55639.46</v>
      </c>
      <c r="I43" s="14">
        <f t="shared" si="29"/>
        <v>4.0511994153168374</v>
      </c>
    </row>
    <row r="44" spans="1:9" ht="12" customHeight="1" x14ac:dyDescent="0.15">
      <c r="A44" s="15" t="s">
        <v>8</v>
      </c>
      <c r="B44" s="24">
        <v>-1400.7299999999996</v>
      </c>
      <c r="C44" s="24">
        <v>-186.51000000000022</v>
      </c>
      <c r="D44" s="25">
        <v>-1052.9300000000003</v>
      </c>
      <c r="E44" s="25">
        <v>-1478.6900000000005</v>
      </c>
      <c r="F44" s="26">
        <f t="shared" si="28"/>
        <v>-4118.8600000000006</v>
      </c>
      <c r="G44" s="13">
        <f t="shared" si="27"/>
        <v>34.391010440393593</v>
      </c>
      <c r="H44" s="25">
        <v>445316.03</v>
      </c>
      <c r="I44" s="14">
        <f t="shared" si="29"/>
        <v>32.424183131310322</v>
      </c>
    </row>
    <row r="45" spans="1:9" ht="12" customHeight="1" x14ac:dyDescent="0.15">
      <c r="A45" s="15" t="s">
        <v>21</v>
      </c>
      <c r="B45" s="24">
        <v>-3933.2899999999995</v>
      </c>
      <c r="C45" s="24">
        <v>671.69999999999982</v>
      </c>
      <c r="D45" s="25">
        <v>-1747.23</v>
      </c>
      <c r="E45" s="25">
        <v>5546.34</v>
      </c>
      <c r="F45" s="26">
        <f t="shared" si="28"/>
        <v>537.52000000000044</v>
      </c>
      <c r="G45" s="13">
        <f t="shared" si="27"/>
        <v>-4.4881000888402074</v>
      </c>
      <c r="H45" s="25">
        <v>354186.98</v>
      </c>
      <c r="I45" s="14">
        <f t="shared" si="29"/>
        <v>25.788929049434277</v>
      </c>
    </row>
    <row r="46" spans="1:9" ht="12" customHeight="1" x14ac:dyDescent="0.15">
      <c r="A46" s="15" t="s">
        <v>22</v>
      </c>
      <c r="B46" s="24">
        <v>-425.1899999999996</v>
      </c>
      <c r="C46" s="24">
        <v>268.47000000000003</v>
      </c>
      <c r="D46" s="25">
        <v>-603.15000000000009</v>
      </c>
      <c r="E46" s="25">
        <v>-448.82000000000016</v>
      </c>
      <c r="F46" s="26">
        <f t="shared" si="28"/>
        <v>-1208.6899999999998</v>
      </c>
      <c r="G46" s="13">
        <f t="shared" si="27"/>
        <v>10.092129960522891</v>
      </c>
      <c r="H46" s="25">
        <v>94136.44</v>
      </c>
      <c r="I46" s="14">
        <f t="shared" si="29"/>
        <v>6.8542270303847044</v>
      </c>
    </row>
    <row r="47" spans="1:9" ht="10.5" customHeight="1" x14ac:dyDescent="0.15">
      <c r="A47" s="15" t="s">
        <v>9</v>
      </c>
      <c r="B47" s="24">
        <v>-18.160000000000025</v>
      </c>
      <c r="C47" s="24">
        <v>19.45999999999998</v>
      </c>
      <c r="D47" s="25">
        <v>-70.529999999999987</v>
      </c>
      <c r="E47" s="25">
        <v>217.34999999999997</v>
      </c>
      <c r="F47" s="26">
        <f t="shared" si="28"/>
        <v>148.11999999999995</v>
      </c>
      <c r="G47" s="13">
        <f t="shared" si="27"/>
        <v>-1.236749116607774</v>
      </c>
      <c r="H47" s="25">
        <v>33601.5</v>
      </c>
      <c r="I47" s="14">
        <f t="shared" si="29"/>
        <v>2.4465797682754062</v>
      </c>
    </row>
    <row r="48" spans="1:9" ht="12" customHeight="1" x14ac:dyDescent="0.15">
      <c r="A48" s="15" t="s">
        <v>10</v>
      </c>
      <c r="B48" s="24">
        <v>-471.9300000000012</v>
      </c>
      <c r="C48" s="24">
        <v>-564.1499999999985</v>
      </c>
      <c r="D48" s="25">
        <v>-424.12999999999874</v>
      </c>
      <c r="E48" s="25">
        <v>-1106.9600000000005</v>
      </c>
      <c r="F48" s="26">
        <f t="shared" si="28"/>
        <v>-2567.1699999999992</v>
      </c>
      <c r="G48" s="13">
        <f t="shared" si="27"/>
        <v>21.434952941412231</v>
      </c>
      <c r="H48" s="25">
        <v>11843.049999999988</v>
      </c>
      <c r="I48" s="14">
        <f t="shared" si="29"/>
        <v>0.86231169812877462</v>
      </c>
    </row>
    <row r="49" spans="1:9" ht="12" customHeight="1" x14ac:dyDescent="0.15">
      <c r="A49" s="16" t="s">
        <v>11</v>
      </c>
      <c r="B49" s="27">
        <v>-783.36000000000013</v>
      </c>
      <c r="C49" s="27">
        <v>-13.2199999999998</v>
      </c>
      <c r="D49" s="32">
        <v>-156.76999999999992</v>
      </c>
      <c r="E49" s="32">
        <v>206.17000000000053</v>
      </c>
      <c r="F49" s="28">
        <f t="shared" si="28"/>
        <v>-747.17999999999938</v>
      </c>
      <c r="G49" s="13">
        <f t="shared" si="27"/>
        <v>6.2386862337766411</v>
      </c>
      <c r="H49" s="31">
        <v>14830.580000000016</v>
      </c>
      <c r="I49" s="17">
        <f t="shared" si="29"/>
        <v>1.0798386077939945</v>
      </c>
    </row>
    <row r="50" spans="1:9" ht="12" customHeight="1" x14ac:dyDescent="0.15">
      <c r="A50" s="18" t="s">
        <v>12</v>
      </c>
      <c r="B50" s="20">
        <v>-6611.3099999999995</v>
      </c>
      <c r="C50" s="20">
        <v>-97.009999999998342</v>
      </c>
      <c r="D50" s="20">
        <v>-5331.4199999999973</v>
      </c>
      <c r="E50" s="20">
        <v>63.180000000001201</v>
      </c>
      <c r="F50" s="20">
        <f>SUM(B50:E50)</f>
        <v>-11976.559999999994</v>
      </c>
      <c r="G50" s="19">
        <f t="shared" ref="G50" si="30">SUM(G41:G49)</f>
        <v>100.00000000000004</v>
      </c>
      <c r="H50" s="20">
        <v>1373407.09</v>
      </c>
      <c r="I50" s="20">
        <f>SUM(I41:I49)</f>
        <v>100</v>
      </c>
    </row>
    <row r="51" spans="1:9" ht="12" customHeight="1" x14ac:dyDescent="0.15">
      <c r="A51" s="23"/>
      <c r="B51" s="23"/>
      <c r="C51" s="23"/>
      <c r="D51" s="23"/>
      <c r="E51" s="23"/>
      <c r="F51" s="23"/>
      <c r="G51" s="23"/>
      <c r="H51" s="23"/>
    </row>
    <row r="52" spans="1:9" ht="12" customHeight="1" x14ac:dyDescent="0.15">
      <c r="A52" s="3" t="s">
        <v>23</v>
      </c>
    </row>
    <row r="53" spans="1:9" ht="12" customHeight="1" x14ac:dyDescent="0.15">
      <c r="A53" s="4"/>
      <c r="B53" s="5" t="s">
        <v>1</v>
      </c>
      <c r="C53" s="5" t="s">
        <v>2</v>
      </c>
      <c r="D53" s="6" t="s">
        <v>26</v>
      </c>
      <c r="E53" s="6" t="s">
        <v>27</v>
      </c>
      <c r="F53" s="6" t="s">
        <v>3</v>
      </c>
      <c r="G53" s="7" t="s">
        <v>3</v>
      </c>
      <c r="H53" s="6" t="s">
        <v>4</v>
      </c>
      <c r="I53" s="5" t="s">
        <v>18</v>
      </c>
    </row>
    <row r="54" spans="1:9" ht="12" customHeight="1" x14ac:dyDescent="0.15">
      <c r="A54" s="8"/>
      <c r="B54" s="9"/>
      <c r="C54" s="9"/>
      <c r="D54" s="10"/>
      <c r="E54" s="10"/>
      <c r="F54" s="10" t="s">
        <v>25</v>
      </c>
      <c r="G54" s="11" t="s">
        <v>5</v>
      </c>
      <c r="H54" s="29">
        <v>45291</v>
      </c>
      <c r="I54" s="9" t="s">
        <v>6</v>
      </c>
    </row>
    <row r="55" spans="1:9" ht="12" customHeight="1" x14ac:dyDescent="0.15">
      <c r="A55" s="12" t="s">
        <v>19</v>
      </c>
      <c r="B55" s="24">
        <v>262.49000000000024</v>
      </c>
      <c r="C55" s="24">
        <v>214.48999999999978</v>
      </c>
      <c r="D55" s="25">
        <v>703.86000000000013</v>
      </c>
      <c r="E55" s="25">
        <v>706.17999999999847</v>
      </c>
      <c r="F55" s="26">
        <f>SUM(B55:E55)</f>
        <v>1887.0199999999986</v>
      </c>
      <c r="G55" s="13">
        <f t="shared" ref="G55:G63" si="31">F55/$F$64*100</f>
        <v>3.7360577425659751</v>
      </c>
      <c r="H55" s="25">
        <v>25037.43</v>
      </c>
      <c r="I55" s="14">
        <f>+H55/$H$64*100</f>
        <v>4.3707804284851912</v>
      </c>
    </row>
    <row r="56" spans="1:9" ht="12" customHeight="1" x14ac:dyDescent="0.15">
      <c r="A56" s="15" t="s">
        <v>20</v>
      </c>
      <c r="B56" s="24">
        <v>2473.7800000000002</v>
      </c>
      <c r="C56" s="24">
        <v>1613.2799999999997</v>
      </c>
      <c r="D56" s="25">
        <v>231.67000000000007</v>
      </c>
      <c r="E56" s="25">
        <v>1180.96</v>
      </c>
      <c r="F56" s="26">
        <f t="shared" ref="F56:F63" si="32">SUM(B56:E56)</f>
        <v>5499.69</v>
      </c>
      <c r="G56" s="13">
        <f t="shared" si="31"/>
        <v>10.888681310326694</v>
      </c>
      <c r="H56" s="25">
        <v>51619.35</v>
      </c>
      <c r="I56" s="14">
        <f t="shared" ref="I56:I63" si="33">+H56/$H$64*100</f>
        <v>9.0111822463857933</v>
      </c>
    </row>
    <row r="57" spans="1:9" ht="12" customHeight="1" x14ac:dyDescent="0.15">
      <c r="A57" s="15" t="s">
        <v>7</v>
      </c>
      <c r="B57" s="24">
        <v>-63.3</v>
      </c>
      <c r="C57" s="24">
        <v>-63.99</v>
      </c>
      <c r="D57" s="25">
        <v>-51.600000000000009</v>
      </c>
      <c r="E57" s="25">
        <v>-26.879999999999995</v>
      </c>
      <c r="F57" s="26">
        <f t="shared" si="32"/>
        <v>-205.76999999999998</v>
      </c>
      <c r="G57" s="13">
        <f t="shared" si="31"/>
        <v>-0.40739822666839842</v>
      </c>
      <c r="H57" s="25">
        <v>1883.22</v>
      </c>
      <c r="I57" s="14">
        <f t="shared" si="33"/>
        <v>0.32875343509824617</v>
      </c>
    </row>
    <row r="58" spans="1:9" ht="12" customHeight="1" x14ac:dyDescent="0.15">
      <c r="A58" s="15" t="s">
        <v>8</v>
      </c>
      <c r="B58" s="24">
        <v>2567.6399999999994</v>
      </c>
      <c r="C58" s="24">
        <v>2000.7399999999998</v>
      </c>
      <c r="D58" s="25">
        <v>2145.46</v>
      </c>
      <c r="E58" s="25">
        <v>2214.8900000000003</v>
      </c>
      <c r="F58" s="26">
        <f t="shared" si="32"/>
        <v>8928.73</v>
      </c>
      <c r="G58" s="13">
        <f t="shared" si="31"/>
        <v>17.677741013757736</v>
      </c>
      <c r="H58" s="25">
        <v>86986.42</v>
      </c>
      <c r="I58" s="14">
        <f t="shared" si="33"/>
        <v>15.185206392189327</v>
      </c>
    </row>
    <row r="59" spans="1:9" ht="12" customHeight="1" x14ac:dyDescent="0.15">
      <c r="A59" s="15" t="s">
        <v>21</v>
      </c>
      <c r="B59" s="24">
        <v>1967.04</v>
      </c>
      <c r="C59" s="24">
        <v>-3105.9</v>
      </c>
      <c r="D59" s="25">
        <v>-1286.99</v>
      </c>
      <c r="E59" s="25">
        <v>19512.52</v>
      </c>
      <c r="F59" s="26">
        <f t="shared" si="32"/>
        <v>17086.669999999998</v>
      </c>
      <c r="G59" s="13">
        <f t="shared" si="31"/>
        <v>33.829416618885759</v>
      </c>
      <c r="H59" s="25">
        <v>128625.24</v>
      </c>
      <c r="I59" s="14">
        <f t="shared" si="33"/>
        <v>22.454089001994639</v>
      </c>
    </row>
    <row r="60" spans="1:9" ht="12" customHeight="1" x14ac:dyDescent="0.15">
      <c r="A60" s="15" t="s">
        <v>22</v>
      </c>
      <c r="B60" s="24">
        <v>2491.8900000000003</v>
      </c>
      <c r="C60" s="24">
        <v>1182.7499999999991</v>
      </c>
      <c r="D60" s="25">
        <v>2107.65</v>
      </c>
      <c r="E60" s="25">
        <v>-1458.8599999999988</v>
      </c>
      <c r="F60" s="26">
        <f t="shared" si="32"/>
        <v>4323.43</v>
      </c>
      <c r="G60" s="13">
        <f t="shared" si="31"/>
        <v>8.5598372703744658</v>
      </c>
      <c r="H60" s="25">
        <v>70363.42</v>
      </c>
      <c r="I60" s="14">
        <f t="shared" si="33"/>
        <v>12.283331756385678</v>
      </c>
    </row>
    <row r="61" spans="1:9" ht="12" customHeight="1" x14ac:dyDescent="0.15">
      <c r="A61" s="15" t="s">
        <v>9</v>
      </c>
      <c r="B61" s="24">
        <v>544.17000000000007</v>
      </c>
      <c r="C61" s="24">
        <v>326.38</v>
      </c>
      <c r="D61" s="25">
        <v>189.14</v>
      </c>
      <c r="E61" s="25">
        <v>-975.3900000000001</v>
      </c>
      <c r="F61" s="26">
        <f t="shared" si="32"/>
        <v>84.299999999999955</v>
      </c>
      <c r="G61" s="13">
        <f t="shared" si="31"/>
        <v>0.16690319535474543</v>
      </c>
      <c r="H61" s="25">
        <v>23857.22</v>
      </c>
      <c r="I61" s="14">
        <f t="shared" si="33"/>
        <v>4.1647513444497086</v>
      </c>
    </row>
    <row r="62" spans="1:9" ht="12" customHeight="1" x14ac:dyDescent="0.15">
      <c r="A62" s="15" t="s">
        <v>10</v>
      </c>
      <c r="B62" s="24">
        <v>1465.6800000000012</v>
      </c>
      <c r="C62" s="24">
        <v>2119.88</v>
      </c>
      <c r="D62" s="25">
        <v>1073.1199999999999</v>
      </c>
      <c r="E62" s="25">
        <v>6975.8399999999947</v>
      </c>
      <c r="F62" s="26">
        <f t="shared" si="32"/>
        <v>11634.519999999997</v>
      </c>
      <c r="G62" s="13">
        <f t="shared" si="31"/>
        <v>23.034858415405619</v>
      </c>
      <c r="H62" s="25">
        <v>147312.91000000003</v>
      </c>
      <c r="I62" s="14">
        <f t="shared" si="33"/>
        <v>25.716392772389202</v>
      </c>
    </row>
    <row r="63" spans="1:9" ht="12" customHeight="1" x14ac:dyDescent="0.15">
      <c r="A63" s="16" t="s">
        <v>11</v>
      </c>
      <c r="B63" s="27">
        <v>-1155.400000000001</v>
      </c>
      <c r="C63" s="27">
        <v>1690.3100000000004</v>
      </c>
      <c r="D63" s="32">
        <v>508.50999999999976</v>
      </c>
      <c r="E63" s="32">
        <v>226.30999999999904</v>
      </c>
      <c r="F63" s="28">
        <f t="shared" si="32"/>
        <v>1269.7299999999982</v>
      </c>
      <c r="G63" s="13">
        <f t="shared" si="31"/>
        <v>2.5139026599973993</v>
      </c>
      <c r="H63" s="31">
        <v>37151.39</v>
      </c>
      <c r="I63" s="17">
        <f t="shared" si="33"/>
        <v>6.4855126226222275</v>
      </c>
    </row>
    <row r="64" spans="1:9" ht="12" customHeight="1" x14ac:dyDescent="0.15">
      <c r="A64" s="18" t="s">
        <v>12</v>
      </c>
      <c r="B64" s="20">
        <v>10553.990000000002</v>
      </c>
      <c r="C64" s="20">
        <v>5977.94</v>
      </c>
      <c r="D64" s="20">
        <v>5620.82</v>
      </c>
      <c r="E64" s="20">
        <v>28355.569999999992</v>
      </c>
      <c r="F64" s="20">
        <f>SUM(B64:E64)</f>
        <v>50508.319999999992</v>
      </c>
      <c r="G64" s="19">
        <f t="shared" ref="G64" si="34">SUM(G55:G63)</f>
        <v>100</v>
      </c>
      <c r="H64" s="20">
        <v>572836.6</v>
      </c>
      <c r="I64" s="20">
        <f>SUM(I55:I63)</f>
        <v>100</v>
      </c>
    </row>
    <row r="65" spans="1:9" ht="12" customHeight="1" x14ac:dyDescent="0.15">
      <c r="A65" s="23"/>
      <c r="B65" s="23"/>
      <c r="C65" s="23"/>
      <c r="D65" s="23"/>
      <c r="E65" s="23"/>
      <c r="F65" s="23"/>
      <c r="G65" s="23"/>
      <c r="H65" s="23"/>
    </row>
    <row r="66" spans="1:9" ht="12" customHeight="1" x14ac:dyDescent="0.15">
      <c r="A66" s="3" t="s">
        <v>24</v>
      </c>
    </row>
    <row r="67" spans="1:9" ht="12" customHeight="1" x14ac:dyDescent="0.15">
      <c r="A67" s="4"/>
      <c r="B67" s="5" t="s">
        <v>1</v>
      </c>
      <c r="C67" s="5" t="s">
        <v>2</v>
      </c>
      <c r="D67" s="6" t="s">
        <v>26</v>
      </c>
      <c r="E67" s="6" t="s">
        <v>27</v>
      </c>
      <c r="F67" s="6" t="s">
        <v>3</v>
      </c>
      <c r="G67" s="7" t="s">
        <v>3</v>
      </c>
      <c r="H67" s="6" t="s">
        <v>4</v>
      </c>
      <c r="I67" s="5" t="s">
        <v>18</v>
      </c>
    </row>
    <row r="68" spans="1:9" ht="12" customHeight="1" x14ac:dyDescent="0.15">
      <c r="A68" s="8"/>
      <c r="B68" s="9"/>
      <c r="C68" s="9"/>
      <c r="D68" s="10"/>
      <c r="E68" s="10"/>
      <c r="F68" s="10" t="s">
        <v>25</v>
      </c>
      <c r="G68" s="11" t="s">
        <v>5</v>
      </c>
      <c r="H68" s="29">
        <v>45291</v>
      </c>
      <c r="I68" s="9" t="s">
        <v>6</v>
      </c>
    </row>
    <row r="69" spans="1:9" ht="12" customHeight="1" x14ac:dyDescent="0.15">
      <c r="A69" s="12" t="s">
        <v>19</v>
      </c>
      <c r="B69" s="24">
        <v>263.4699999999998</v>
      </c>
      <c r="C69" s="24">
        <v>-900.49</v>
      </c>
      <c r="D69" s="25">
        <v>113.81999999999994</v>
      </c>
      <c r="E69" s="25">
        <v>185.77999999999952</v>
      </c>
      <c r="F69" s="26">
        <f>SUM(B69:E69)</f>
        <v>-337.42000000000075</v>
      </c>
      <c r="G69" s="13">
        <f t="shared" ref="G69:G77" si="35">F69/$F$78*100</f>
        <v>1.4383680477847531</v>
      </c>
      <c r="H69" s="25">
        <v>44633.659999999996</v>
      </c>
      <c r="I69" s="14">
        <f>+H69/$H$78*100</f>
        <v>15.959572208406984</v>
      </c>
    </row>
    <row r="70" spans="1:9" ht="12" customHeight="1" x14ac:dyDescent="0.15">
      <c r="A70" s="15" t="s">
        <v>20</v>
      </c>
      <c r="B70" s="24">
        <v>315.68999999999994</v>
      </c>
      <c r="C70" s="24">
        <v>333.13</v>
      </c>
      <c r="D70" s="25">
        <v>331.6</v>
      </c>
      <c r="E70" s="25">
        <v>331.36</v>
      </c>
      <c r="F70" s="26">
        <f t="shared" ref="F70:F77" si="36">SUM(B70:E70)</f>
        <v>1311.78</v>
      </c>
      <c r="G70" s="13">
        <f t="shared" si="35"/>
        <v>-5.5919104905550334</v>
      </c>
      <c r="H70" s="25">
        <v>4888.8999999999996</v>
      </c>
      <c r="I70" s="14">
        <f t="shared" ref="I70:I77" si="37">+H70/$H$78*100</f>
        <v>1.7481145971376961</v>
      </c>
    </row>
    <row r="71" spans="1:9" ht="12" customHeight="1" x14ac:dyDescent="0.15">
      <c r="A71" s="15" t="s">
        <v>7</v>
      </c>
      <c r="B71" s="24">
        <v>-48.72</v>
      </c>
      <c r="C71" s="24">
        <v>-47.86</v>
      </c>
      <c r="D71" s="25">
        <v>-14.939999999999998</v>
      </c>
      <c r="E71" s="25">
        <v>-25.449999999999989</v>
      </c>
      <c r="F71" s="26">
        <f t="shared" si="36"/>
        <v>-136.96999999999997</v>
      </c>
      <c r="G71" s="13">
        <f t="shared" si="35"/>
        <v>0.58388142820543287</v>
      </c>
      <c r="H71" s="25">
        <v>1579.98</v>
      </c>
      <c r="I71" s="14">
        <f t="shared" si="37"/>
        <v>0.564950418537016</v>
      </c>
    </row>
    <row r="72" spans="1:9" ht="12" customHeight="1" x14ac:dyDescent="0.15">
      <c r="A72" s="15" t="s">
        <v>8</v>
      </c>
      <c r="B72" s="24">
        <v>876.52999999999975</v>
      </c>
      <c r="C72" s="24">
        <v>-608.55000000000018</v>
      </c>
      <c r="D72" s="25">
        <v>-559.11999999999989</v>
      </c>
      <c r="E72" s="25">
        <v>-1879.0500000000002</v>
      </c>
      <c r="F72" s="26">
        <f t="shared" si="36"/>
        <v>-2170.1900000000005</v>
      </c>
      <c r="G72" s="13">
        <f t="shared" si="35"/>
        <v>9.2511764377392787</v>
      </c>
      <c r="H72" s="25">
        <v>60082.31</v>
      </c>
      <c r="I72" s="14">
        <f t="shared" si="37"/>
        <v>21.483516361707579</v>
      </c>
    </row>
    <row r="73" spans="1:9" ht="12" customHeight="1" x14ac:dyDescent="0.15">
      <c r="A73" s="15" t="s">
        <v>21</v>
      </c>
      <c r="B73" s="24">
        <v>-742.62</v>
      </c>
      <c r="C73" s="24">
        <v>-680.04000000000008</v>
      </c>
      <c r="D73" s="25">
        <v>-155.53999999999996</v>
      </c>
      <c r="E73" s="25">
        <v>-509.91999999999996</v>
      </c>
      <c r="F73" s="26">
        <f t="shared" si="36"/>
        <v>-2088.12</v>
      </c>
      <c r="G73" s="13">
        <f t="shared" si="35"/>
        <v>8.9013250190868707</v>
      </c>
      <c r="H73" s="25">
        <v>11679.91</v>
      </c>
      <c r="I73" s="14">
        <f t="shared" si="37"/>
        <v>4.1763630191361143</v>
      </c>
    </row>
    <row r="74" spans="1:9" ht="12" customHeight="1" x14ac:dyDescent="0.15">
      <c r="A74" s="15" t="s">
        <v>22</v>
      </c>
      <c r="B74" s="24">
        <v>-3540.3</v>
      </c>
      <c r="C74" s="24">
        <v>-1857.9499999999998</v>
      </c>
      <c r="D74" s="25">
        <v>137.89000000000033</v>
      </c>
      <c r="E74" s="25">
        <v>-1914.6800000000003</v>
      </c>
      <c r="F74" s="26">
        <f t="shared" si="36"/>
        <v>-7175.04</v>
      </c>
      <c r="G74" s="13">
        <f t="shared" si="35"/>
        <v>30.586059740316202</v>
      </c>
      <c r="H74" s="25">
        <v>68121.039999999994</v>
      </c>
      <c r="I74" s="14">
        <f t="shared" si="37"/>
        <v>24.357909631246475</v>
      </c>
    </row>
    <row r="75" spans="1:9" ht="12" customHeight="1" x14ac:dyDescent="0.15">
      <c r="A75" s="15" t="s">
        <v>9</v>
      </c>
      <c r="B75" s="24">
        <v>-184.97000000000003</v>
      </c>
      <c r="C75" s="24">
        <v>-1033.57</v>
      </c>
      <c r="D75" s="25">
        <v>38.71999999999997</v>
      </c>
      <c r="E75" s="25">
        <v>-334.01</v>
      </c>
      <c r="F75" s="26">
        <f t="shared" si="36"/>
        <v>-1513.83</v>
      </c>
      <c r="G75" s="13">
        <f t="shared" si="35"/>
        <v>6.4532176568608506</v>
      </c>
      <c r="H75" s="25">
        <v>7399.19</v>
      </c>
      <c r="I75" s="14">
        <f t="shared" si="37"/>
        <v>2.6457141782395368</v>
      </c>
    </row>
    <row r="76" spans="1:9" ht="12" customHeight="1" x14ac:dyDescent="0.15">
      <c r="A76" s="15" t="s">
        <v>10</v>
      </c>
      <c r="B76" s="24">
        <v>-2085.7800000000016</v>
      </c>
      <c r="C76" s="24">
        <v>-4150.0399999999963</v>
      </c>
      <c r="D76" s="25">
        <v>138.80999999999858</v>
      </c>
      <c r="E76" s="25">
        <v>-1748.5900000000038</v>
      </c>
      <c r="F76" s="26">
        <f t="shared" si="36"/>
        <v>-7845.6000000000031</v>
      </c>
      <c r="G76" s="13">
        <f t="shared" si="35"/>
        <v>33.444550873392323</v>
      </c>
      <c r="H76" s="25">
        <v>69173.919999999998</v>
      </c>
      <c r="I76" s="14">
        <f t="shared" si="37"/>
        <v>24.734385913648314</v>
      </c>
    </row>
    <row r="77" spans="1:9" ht="12" customHeight="1" x14ac:dyDescent="0.15">
      <c r="A77" s="16" t="s">
        <v>11</v>
      </c>
      <c r="B77" s="27">
        <v>-562.79</v>
      </c>
      <c r="C77" s="27">
        <v>-2531.44</v>
      </c>
      <c r="D77" s="32">
        <v>-65.690000000000055</v>
      </c>
      <c r="E77" s="32">
        <v>-343.22000000000025</v>
      </c>
      <c r="F77" s="28">
        <f t="shared" si="36"/>
        <v>-3503.1400000000003</v>
      </c>
      <c r="G77" s="13">
        <f t="shared" si="35"/>
        <v>14.933331287169313</v>
      </c>
      <c r="H77" s="31">
        <v>12108.11</v>
      </c>
      <c r="I77" s="17">
        <f t="shared" si="37"/>
        <v>4.3294736719402964</v>
      </c>
    </row>
    <row r="78" spans="1:9" ht="12" customHeight="1" x14ac:dyDescent="0.15">
      <c r="A78" s="18" t="s">
        <v>12</v>
      </c>
      <c r="B78" s="20">
        <v>-5709.4900000000025</v>
      </c>
      <c r="C78" s="20">
        <v>-11476.809999999996</v>
      </c>
      <c r="D78" s="20">
        <v>-34.450000000001069</v>
      </c>
      <c r="E78" s="20">
        <v>-6237.7800000000052</v>
      </c>
      <c r="F78" s="20">
        <f>SUM(B78:E78)</f>
        <v>-23458.530000000006</v>
      </c>
      <c r="G78" s="19">
        <f t="shared" ref="G78" si="38">SUM(G69:G77)</f>
        <v>99.999999999999986</v>
      </c>
      <c r="H78" s="20">
        <v>279667.01999999996</v>
      </c>
      <c r="I78" s="20">
        <f>SUM(I69:I77)</f>
        <v>100</v>
      </c>
    </row>
    <row r="79" spans="1:9" ht="12" customHeight="1" x14ac:dyDescent="0.15">
      <c r="A79" s="23"/>
      <c r="B79" s="23"/>
      <c r="C79" s="23"/>
      <c r="D79" s="23"/>
      <c r="E79" s="23"/>
      <c r="F79" s="23"/>
      <c r="G79" s="23"/>
      <c r="H79" s="23"/>
    </row>
    <row r="80" spans="1:9" ht="12" customHeight="1" x14ac:dyDescent="0.15">
      <c r="A80" s="3" t="s">
        <v>16</v>
      </c>
    </row>
    <row r="81" spans="1:9" ht="12" customHeight="1" x14ac:dyDescent="0.15">
      <c r="A81" s="4"/>
      <c r="B81" s="5" t="s">
        <v>1</v>
      </c>
      <c r="C81" s="5" t="s">
        <v>2</v>
      </c>
      <c r="D81" s="6" t="s">
        <v>26</v>
      </c>
      <c r="E81" s="6" t="s">
        <v>27</v>
      </c>
      <c r="F81" s="6" t="s">
        <v>3</v>
      </c>
      <c r="G81" s="7" t="s">
        <v>3</v>
      </c>
      <c r="H81" s="6" t="s">
        <v>4</v>
      </c>
      <c r="I81" s="5" t="s">
        <v>18</v>
      </c>
    </row>
    <row r="82" spans="1:9" ht="12" customHeight="1" x14ac:dyDescent="0.15">
      <c r="A82" s="8"/>
      <c r="B82" s="9"/>
      <c r="C82" s="9"/>
      <c r="D82" s="10"/>
      <c r="E82" s="10"/>
      <c r="F82" s="10" t="s">
        <v>25</v>
      </c>
      <c r="G82" s="11" t="s">
        <v>5</v>
      </c>
      <c r="H82" s="29">
        <v>45291</v>
      </c>
      <c r="I82" s="9" t="s">
        <v>6</v>
      </c>
    </row>
    <row r="83" spans="1:9" ht="12" customHeight="1" x14ac:dyDescent="0.15">
      <c r="A83" s="12" t="s">
        <v>19</v>
      </c>
      <c r="B83" s="24">
        <v>-175.40999999999974</v>
      </c>
      <c r="C83" s="24">
        <v>-111.50999999999976</v>
      </c>
      <c r="D83" s="25">
        <v>-136.15999999999997</v>
      </c>
      <c r="E83" s="25">
        <v>297.92000000000007</v>
      </c>
      <c r="F83" s="26">
        <f>SUM(B83:E83)</f>
        <v>-125.1599999999994</v>
      </c>
      <c r="G83" s="13">
        <f t="shared" ref="G83:G91" si="39">F83/$F$92*100</f>
        <v>1.1522283687904034</v>
      </c>
      <c r="H83" s="25">
        <v>2019.4299999999994</v>
      </c>
      <c r="I83" s="14">
        <f>+H83/$H$92*100</f>
        <v>9.1036914618434128</v>
      </c>
    </row>
    <row r="84" spans="1:9" ht="12" customHeight="1" x14ac:dyDescent="0.15">
      <c r="A84" s="15" t="s">
        <v>20</v>
      </c>
      <c r="B84" s="24">
        <v>-2124.81</v>
      </c>
      <c r="C84" s="24">
        <v>-386.39</v>
      </c>
      <c r="D84" s="25">
        <v>-1018.4300000000001</v>
      </c>
      <c r="E84" s="25">
        <v>245.04999999999995</v>
      </c>
      <c r="F84" s="26">
        <f t="shared" ref="F84:F91" si="40">SUM(B84:E84)</f>
        <v>-3284.58</v>
      </c>
      <c r="G84" s="13">
        <f t="shared" si="39"/>
        <v>30.237985423151176</v>
      </c>
      <c r="H84" s="25">
        <v>5786.97</v>
      </c>
      <c r="I84" s="14">
        <f t="shared" ref="I84:I91" si="41">+H84/$H$92*100</f>
        <v>26.087950252766369</v>
      </c>
    </row>
    <row r="85" spans="1:9" ht="12" customHeight="1" x14ac:dyDescent="0.15">
      <c r="A85" s="15" t="s">
        <v>7</v>
      </c>
      <c r="B85" s="24">
        <v>-14.709999999999999</v>
      </c>
      <c r="C85" s="24">
        <v>-6.33</v>
      </c>
      <c r="D85" s="25">
        <v>-7.3600000000000012</v>
      </c>
      <c r="E85" s="25">
        <v>-6.2199999999999989</v>
      </c>
      <c r="F85" s="26">
        <f t="shared" si="40"/>
        <v>-34.619999999999997</v>
      </c>
      <c r="G85" s="13">
        <f t="shared" si="39"/>
        <v>0.31871321610357906</v>
      </c>
      <c r="H85" s="25">
        <v>306.04000000000002</v>
      </c>
      <c r="I85" s="14">
        <f t="shared" si="41"/>
        <v>1.3796436296294294</v>
      </c>
    </row>
    <row r="86" spans="1:9" ht="12" customHeight="1" x14ac:dyDescent="0.15">
      <c r="A86" s="15" t="s">
        <v>8</v>
      </c>
      <c r="B86" s="24">
        <v>-259.58000000000004</v>
      </c>
      <c r="C86" s="24">
        <v>-70.169999999999987</v>
      </c>
      <c r="D86" s="25">
        <v>-68.639999999999986</v>
      </c>
      <c r="E86" s="25">
        <v>-106.7</v>
      </c>
      <c r="F86" s="26">
        <f t="shared" si="40"/>
        <v>-505.09</v>
      </c>
      <c r="G86" s="13">
        <f t="shared" si="39"/>
        <v>4.6498803674684215</v>
      </c>
      <c r="H86" s="25">
        <v>2036</v>
      </c>
      <c r="I86" s="14">
        <f t="shared" si="41"/>
        <v>9.1783898507564956</v>
      </c>
    </row>
    <row r="87" spans="1:9" ht="12" customHeight="1" x14ac:dyDescent="0.15">
      <c r="A87" s="15" t="s">
        <v>21</v>
      </c>
      <c r="B87" s="24">
        <v>-1846.21</v>
      </c>
      <c r="C87" s="24">
        <v>-77.69</v>
      </c>
      <c r="D87" s="25">
        <v>-48.870000000000005</v>
      </c>
      <c r="E87" s="25">
        <v>-30.95</v>
      </c>
      <c r="F87" s="26">
        <f t="shared" si="40"/>
        <v>-2003.72</v>
      </c>
      <c r="G87" s="13">
        <f t="shared" si="39"/>
        <v>18.446332910775954</v>
      </c>
      <c r="H87" s="25">
        <v>292.95999999999998</v>
      </c>
      <c r="I87" s="14">
        <f t="shared" si="41"/>
        <v>1.3206783353033511</v>
      </c>
    </row>
    <row r="88" spans="1:9" ht="12" customHeight="1" x14ac:dyDescent="0.15">
      <c r="A88" s="15" t="s">
        <v>22</v>
      </c>
      <c r="B88" s="24">
        <v>-152.33000000000001</v>
      </c>
      <c r="C88" s="24">
        <v>-59.339999999999989</v>
      </c>
      <c r="D88" s="25">
        <v>-57.32</v>
      </c>
      <c r="E88" s="25">
        <v>-161.57999999999998</v>
      </c>
      <c r="F88" s="26">
        <f t="shared" si="40"/>
        <v>-430.57</v>
      </c>
      <c r="G88" s="13">
        <f t="shared" si="39"/>
        <v>3.9638460270860207</v>
      </c>
      <c r="H88" s="25">
        <v>1116.74</v>
      </c>
      <c r="I88" s="14">
        <f t="shared" si="41"/>
        <v>5.0343197848397896</v>
      </c>
    </row>
    <row r="89" spans="1:9" x14ac:dyDescent="0.15">
      <c r="A89" s="15" t="s">
        <v>9</v>
      </c>
      <c r="B89" s="24">
        <v>-319.13</v>
      </c>
      <c r="C89" s="24">
        <v>-151.76000000000002</v>
      </c>
      <c r="D89" s="25">
        <v>-170.13</v>
      </c>
      <c r="E89" s="25">
        <v>63.86</v>
      </c>
      <c r="F89" s="26">
        <f t="shared" si="40"/>
        <v>-577.16</v>
      </c>
      <c r="G89" s="13">
        <f t="shared" si="39"/>
        <v>5.3133599019740529</v>
      </c>
      <c r="H89" s="25">
        <v>1243.8399999999999</v>
      </c>
      <c r="I89" s="14">
        <f t="shared" si="41"/>
        <v>5.6072929430083303</v>
      </c>
    </row>
    <row r="90" spans="1:9" x14ac:dyDescent="0.15">
      <c r="A90" s="15" t="s">
        <v>10</v>
      </c>
      <c r="B90" s="24">
        <v>-1964.02</v>
      </c>
      <c r="C90" s="24">
        <v>-444.12000000000012</v>
      </c>
      <c r="D90" s="25">
        <v>-988.57000000000028</v>
      </c>
      <c r="E90" s="25">
        <v>-224.69000000000005</v>
      </c>
      <c r="F90" s="26">
        <f t="shared" si="40"/>
        <v>-3621.4000000000005</v>
      </c>
      <c r="G90" s="13">
        <f t="shared" si="39"/>
        <v>33.338764898830199</v>
      </c>
      <c r="H90" s="25">
        <v>8261.42</v>
      </c>
      <c r="I90" s="14">
        <f t="shared" si="41"/>
        <v>37.24289463695321</v>
      </c>
    </row>
    <row r="91" spans="1:9" x14ac:dyDescent="0.15">
      <c r="A91" s="16" t="s">
        <v>11</v>
      </c>
      <c r="B91" s="27">
        <v>-235</v>
      </c>
      <c r="C91" s="27">
        <v>-2.9999999999999947</v>
      </c>
      <c r="D91" s="32">
        <v>-141.13</v>
      </c>
      <c r="E91" s="32">
        <v>99</v>
      </c>
      <c r="F91" s="28">
        <f t="shared" si="40"/>
        <v>-280.13</v>
      </c>
      <c r="G91" s="13">
        <f t="shared" si="39"/>
        <v>2.5788888858202084</v>
      </c>
      <c r="H91" s="31">
        <v>1119.1399999999999</v>
      </c>
      <c r="I91" s="17">
        <f t="shared" si="41"/>
        <v>5.0451391048996195</v>
      </c>
    </row>
    <row r="92" spans="1:9" x14ac:dyDescent="0.15">
      <c r="A92" s="18" t="s">
        <v>12</v>
      </c>
      <c r="B92" s="20">
        <v>-7091.1999999999989</v>
      </c>
      <c r="C92" s="20">
        <v>-1310.31</v>
      </c>
      <c r="D92" s="20">
        <v>-2636.61</v>
      </c>
      <c r="E92" s="20">
        <v>175.69</v>
      </c>
      <c r="F92" s="20">
        <f>SUM(B92:E92)</f>
        <v>-10862.429999999998</v>
      </c>
      <c r="G92" s="19">
        <f t="shared" ref="G92" si="42">SUM(G83:G91)</f>
        <v>100.00000000000001</v>
      </c>
      <c r="H92" s="20">
        <v>22182.539999999997</v>
      </c>
      <c r="I92" s="20">
        <f>SUM(I83:I91)</f>
        <v>100</v>
      </c>
    </row>
    <row r="93" spans="1:9" x14ac:dyDescent="0.15">
      <c r="A93" s="23"/>
      <c r="B93" s="23"/>
      <c r="C93" s="23"/>
      <c r="D93" s="23"/>
      <c r="E93" s="23"/>
      <c r="F93" s="23"/>
      <c r="G93" s="23"/>
      <c r="H93" s="23"/>
    </row>
    <row r="94" spans="1:9" x14ac:dyDescent="0.15">
      <c r="A94" s="3" t="s">
        <v>15</v>
      </c>
    </row>
    <row r="95" spans="1:9" x14ac:dyDescent="0.15">
      <c r="A95" s="4"/>
      <c r="B95" s="5" t="s">
        <v>1</v>
      </c>
      <c r="C95" s="5" t="s">
        <v>2</v>
      </c>
      <c r="D95" s="6" t="s">
        <v>26</v>
      </c>
      <c r="E95" s="6" t="s">
        <v>27</v>
      </c>
      <c r="F95" s="6" t="s">
        <v>3</v>
      </c>
      <c r="G95" s="7" t="s">
        <v>3</v>
      </c>
      <c r="H95" s="6" t="s">
        <v>4</v>
      </c>
      <c r="I95" s="5" t="s">
        <v>18</v>
      </c>
    </row>
    <row r="96" spans="1:9" x14ac:dyDescent="0.15">
      <c r="A96" s="8"/>
      <c r="B96" s="9"/>
      <c r="C96" s="9"/>
      <c r="D96" s="10"/>
      <c r="E96" s="10"/>
      <c r="F96" s="10" t="s">
        <v>25</v>
      </c>
      <c r="G96" s="11" t="s">
        <v>5</v>
      </c>
      <c r="H96" s="29">
        <v>45291</v>
      </c>
      <c r="I96" s="9" t="s">
        <v>6</v>
      </c>
    </row>
    <row r="97" spans="1:9" x14ac:dyDescent="0.15">
      <c r="A97" s="12" t="s">
        <v>19</v>
      </c>
      <c r="B97" s="24">
        <v>-170.62000000000006</v>
      </c>
      <c r="C97" s="24">
        <v>-42.22</v>
      </c>
      <c r="D97" s="25">
        <v>15.179999999999993</v>
      </c>
      <c r="E97" s="25">
        <v>-55.73</v>
      </c>
      <c r="F97" s="26">
        <f>SUM(B97:E97)</f>
        <v>-253.39000000000007</v>
      </c>
      <c r="G97" s="13">
        <f t="shared" ref="G97:G105" si="43">F97/$F$106*100</f>
        <v>-10.328789682216174</v>
      </c>
      <c r="H97" s="25">
        <v>4884.7100000000009</v>
      </c>
      <c r="I97" s="14">
        <f>H97/$H$106*100</f>
        <v>13.535274437400698</v>
      </c>
    </row>
    <row r="98" spans="1:9" x14ac:dyDescent="0.15">
      <c r="A98" s="15" t="s">
        <v>20</v>
      </c>
      <c r="B98" s="24">
        <v>0.9700000000000002</v>
      </c>
      <c r="C98" s="24">
        <v>0.11000000000000032</v>
      </c>
      <c r="D98" s="25">
        <v>-2.5299999999999994</v>
      </c>
      <c r="E98" s="25">
        <v>-2.71</v>
      </c>
      <c r="F98" s="26">
        <f t="shared" ref="F98:F105" si="44">SUM(B98:E98)</f>
        <v>-4.1599999999999984</v>
      </c>
      <c r="G98" s="13">
        <f t="shared" si="43"/>
        <v>-0.16957166848738806</v>
      </c>
      <c r="H98" s="25">
        <v>121.16</v>
      </c>
      <c r="I98" s="14">
        <f t="shared" ref="I98:I105" si="45">H98/$H$106*100</f>
        <v>0.33572798606989324</v>
      </c>
    </row>
    <row r="99" spans="1:9" x14ac:dyDescent="0.15">
      <c r="A99" s="15" t="s">
        <v>7</v>
      </c>
      <c r="B99" s="24">
        <v>-0.23000000000000009</v>
      </c>
      <c r="C99" s="24">
        <v>-0.51999999999999991</v>
      </c>
      <c r="D99" s="25">
        <v>-0.47000000000000003</v>
      </c>
      <c r="E99" s="25">
        <v>-0.43000000000000005</v>
      </c>
      <c r="F99" s="26">
        <f t="shared" si="44"/>
        <v>-1.65</v>
      </c>
      <c r="G99" s="13">
        <f t="shared" si="43"/>
        <v>-6.7257993510622685E-2</v>
      </c>
      <c r="H99" s="25">
        <v>51.98</v>
      </c>
      <c r="I99" s="14">
        <f t="shared" si="45"/>
        <v>0.14403384545983042</v>
      </c>
    </row>
    <row r="100" spans="1:9" x14ac:dyDescent="0.15">
      <c r="A100" s="15" t="s">
        <v>8</v>
      </c>
      <c r="B100" s="24">
        <v>-29.33</v>
      </c>
      <c r="C100" s="24">
        <v>50.519999999999996</v>
      </c>
      <c r="D100" s="25">
        <v>26.4</v>
      </c>
      <c r="E100" s="25">
        <v>-6.4700000000000024</v>
      </c>
      <c r="F100" s="26">
        <f t="shared" si="44"/>
        <v>41.11999999999999</v>
      </c>
      <c r="G100" s="13">
        <f t="shared" si="43"/>
        <v>1.6761507231253363</v>
      </c>
      <c r="H100" s="25">
        <v>5409.55</v>
      </c>
      <c r="I100" s="14">
        <f t="shared" si="45"/>
        <v>14.989578466856976</v>
      </c>
    </row>
    <row r="101" spans="1:9" x14ac:dyDescent="0.15">
      <c r="A101" s="15" t="s">
        <v>21</v>
      </c>
      <c r="B101" s="24">
        <v>0</v>
      </c>
      <c r="C101" s="24">
        <v>0</v>
      </c>
      <c r="D101" s="25">
        <v>0</v>
      </c>
      <c r="E101" s="25">
        <v>0</v>
      </c>
      <c r="F101" s="26">
        <f t="shared" si="44"/>
        <v>0</v>
      </c>
      <c r="G101" s="13">
        <f t="shared" si="43"/>
        <v>0</v>
      </c>
      <c r="H101" s="25">
        <v>0</v>
      </c>
      <c r="I101" s="14">
        <f t="shared" si="45"/>
        <v>0</v>
      </c>
    </row>
    <row r="102" spans="1:9" x14ac:dyDescent="0.15">
      <c r="A102" s="15" t="s">
        <v>22</v>
      </c>
      <c r="B102" s="24">
        <v>17.560000000000002</v>
      </c>
      <c r="C102" s="24">
        <v>16.43</v>
      </c>
      <c r="D102" s="25">
        <v>-27.66</v>
      </c>
      <c r="E102" s="25">
        <v>-33.700000000000003</v>
      </c>
      <c r="F102" s="26">
        <f t="shared" si="44"/>
        <v>-27.37</v>
      </c>
      <c r="G102" s="13">
        <f t="shared" si="43"/>
        <v>-1.1156674438701475</v>
      </c>
      <c r="H102" s="25">
        <v>39.75</v>
      </c>
      <c r="I102" s="14">
        <f t="shared" si="45"/>
        <v>0.11014515885010116</v>
      </c>
    </row>
    <row r="103" spans="1:9" x14ac:dyDescent="0.15">
      <c r="A103" s="15" t="s">
        <v>9</v>
      </c>
      <c r="B103" s="24">
        <v>0</v>
      </c>
      <c r="C103" s="24">
        <v>276.25</v>
      </c>
      <c r="D103" s="25">
        <v>4.17</v>
      </c>
      <c r="E103" s="25">
        <v>26.5</v>
      </c>
      <c r="F103" s="26">
        <f t="shared" si="44"/>
        <v>306.92</v>
      </c>
      <c r="G103" s="13">
        <f t="shared" si="43"/>
        <v>12.510802041382011</v>
      </c>
      <c r="H103" s="25">
        <v>1969.4</v>
      </c>
      <c r="I103" s="14">
        <f t="shared" si="45"/>
        <v>5.4571037947016166</v>
      </c>
    </row>
    <row r="104" spans="1:9" x14ac:dyDescent="0.15">
      <c r="A104" s="15" t="s">
        <v>10</v>
      </c>
      <c r="B104" s="24">
        <v>491.92999999999995</v>
      </c>
      <c r="C104" s="24">
        <v>925.2</v>
      </c>
      <c r="D104" s="25">
        <v>186.01</v>
      </c>
      <c r="E104" s="25">
        <v>378.13</v>
      </c>
      <c r="F104" s="26">
        <f t="shared" si="44"/>
        <v>1981.27</v>
      </c>
      <c r="G104" s="13">
        <f t="shared" si="43"/>
        <v>80.761360486540255</v>
      </c>
      <c r="H104" s="25">
        <v>20769.84</v>
      </c>
      <c r="I104" s="14">
        <f t="shared" si="45"/>
        <v>57.552133989715358</v>
      </c>
    </row>
    <row r="105" spans="1:9" x14ac:dyDescent="0.15">
      <c r="A105" s="16" t="s">
        <v>11</v>
      </c>
      <c r="B105" s="27">
        <v>-8.41</v>
      </c>
      <c r="C105" s="27">
        <v>342.97999999999996</v>
      </c>
      <c r="D105" s="32">
        <v>39.019999999999996</v>
      </c>
      <c r="E105" s="32">
        <v>36.909999999999997</v>
      </c>
      <c r="F105" s="28">
        <f t="shared" si="44"/>
        <v>410.49999999999989</v>
      </c>
      <c r="G105" s="13">
        <f t="shared" si="43"/>
        <v>16.732973537036735</v>
      </c>
      <c r="H105" s="31">
        <v>2842.35</v>
      </c>
      <c r="I105" s="17">
        <f t="shared" si="45"/>
        <v>7.8760023209455357</v>
      </c>
    </row>
    <row r="106" spans="1:9" x14ac:dyDescent="0.15">
      <c r="A106" s="18" t="s">
        <v>12</v>
      </c>
      <c r="B106" s="20">
        <v>301.86999999999989</v>
      </c>
      <c r="C106" s="20">
        <v>1568.75</v>
      </c>
      <c r="D106" s="20">
        <v>240.12</v>
      </c>
      <c r="E106" s="20">
        <v>342.5</v>
      </c>
      <c r="F106" s="20">
        <f>SUM(B106:E106)</f>
        <v>2453.2399999999998</v>
      </c>
      <c r="G106" s="19">
        <f t="shared" ref="G106" si="46">SUM(G97:G105)</f>
        <v>100</v>
      </c>
      <c r="H106" s="20">
        <v>36088.74</v>
      </c>
      <c r="I106" s="20">
        <f>SUM(I97:I105)</f>
        <v>100</v>
      </c>
    </row>
    <row r="108" spans="1:9" x14ac:dyDescent="0.15">
      <c r="A108" s="1" t="s">
        <v>28</v>
      </c>
    </row>
    <row r="109" spans="1:9" x14ac:dyDescent="0.15">
      <c r="A109" s="1" t="s">
        <v>30</v>
      </c>
    </row>
    <row r="110" spans="1:9" x14ac:dyDescent="0.15">
      <c r="A110" s="1" t="s">
        <v>29</v>
      </c>
    </row>
  </sheetData>
  <phoneticPr fontId="0" type="noConversion"/>
  <pageMargins left="0.74803149606299213" right="0.74803149606299213" top="0.39370078740157483" bottom="0.51181102362204722" header="0.31496062992125984" footer="0.27559055118110237"/>
  <pageSetup paperSize="9" scale="63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7394BF9B68A9D4DB65815DA5DFDBDB2" ma:contentTypeVersion="18" ma:contentTypeDescription="Skapa ett nytt dokument." ma:contentTypeScope="" ma:versionID="5e1dc48c00823854db86047ed6bc2a52">
  <xsd:schema xmlns:xsd="http://www.w3.org/2001/XMLSchema" xmlns:xs="http://www.w3.org/2001/XMLSchema" xmlns:p="http://schemas.microsoft.com/office/2006/metadata/properties" xmlns:ns2="4d81acc2-f705-4b52-a6f2-f401f3ddbbbe" xmlns:ns3="4607566f-1f79-4f5d-83a9-e2ecf0037801" targetNamespace="http://schemas.microsoft.com/office/2006/metadata/properties" ma:root="true" ma:fieldsID="5bb2bedf15ef8a58e4af2ff0df59ac70" ns2:_="" ns3:_="">
    <xsd:import namespace="4d81acc2-f705-4b52-a6f2-f401f3ddbbbe"/>
    <xsd:import namespace="4607566f-1f79-4f5d-83a9-e2ecf003780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81acc2-f705-4b52-a6f2-f401f3ddbbb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ildmarkeringar" ma:readOnly="false" ma:fieldId="{5cf76f15-5ced-4ddc-b409-7134ff3c332f}" ma:taxonomyMulti="true" ma:sspId="0136b68f-6cad-4777-ae5b-b41c7d92e7b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07566f-1f79-4f5d-83a9-e2ecf003780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81d076ce-eea9-4f86-8a79-f1babfa30dc6}" ma:internalName="TaxCatchAll" ma:showField="CatchAllData" ma:web="4607566f-1f79-4f5d-83a9-e2ecf003780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607566f-1f79-4f5d-83a9-e2ecf0037801" xsi:nil="true"/>
    <lcf76f155ced4ddcb4097134ff3c332f xmlns="4d81acc2-f705-4b52-a6f2-f401f3ddbbb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6F9D4F79-9E73-44FC-BC04-CB72F71EDE1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d81acc2-f705-4b52-a6f2-f401f3ddbbbe"/>
    <ds:schemaRef ds:uri="4607566f-1f79-4f5d-83a9-e2ecf003780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7E36C94-162F-4D3B-BC3E-1B0E1E83FAF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6B9A840-24FF-45E9-BC3C-F192DBE0B1EE}">
  <ds:schemaRefs>
    <ds:schemaRef ds:uri="http://purl.org/dc/elements/1.1/"/>
    <ds:schemaRef ds:uri="http://schemas.openxmlformats.org/package/2006/metadata/core-properties"/>
    <ds:schemaRef ds:uri="http://purl.org/dc/dcmitype/"/>
    <ds:schemaRef ds:uri="http://purl.org/dc/terms/"/>
    <ds:schemaRef ds:uri="http://schemas.microsoft.com/office/2006/documentManagement/types"/>
    <ds:schemaRef ds:uri="4d81acc2-f705-4b52-a6f2-f401f3ddbbbe"/>
    <ds:schemaRef ds:uri="http://schemas.microsoft.com/office/infopath/2007/PartnerControls"/>
    <ds:schemaRef ds:uri="4607566f-1f79-4f5d-83a9-e2ecf0037801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Namngivna områden</vt:lpstr>
      </vt:variant>
      <vt:variant>
        <vt:i4>2</vt:i4>
      </vt:variant>
    </vt:vector>
  </HeadingPairs>
  <TitlesOfParts>
    <vt:vector size="3" baseType="lpstr">
      <vt:lpstr>2023</vt:lpstr>
      <vt:lpstr>'2023'!Utskriftsområde</vt:lpstr>
      <vt:lpstr>'2023'!Utskriftsrubriker</vt:lpstr>
    </vt:vector>
  </TitlesOfParts>
  <Company>Fondbolagens Förening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Mette Strand</dc:creator>
  <cp:lastModifiedBy>Fredrik Pettersson</cp:lastModifiedBy>
  <cp:lastPrinted>2024-01-26T10:23:20Z</cp:lastPrinted>
  <dcterms:created xsi:type="dcterms:W3CDTF">2001-01-11T13:23:45Z</dcterms:created>
  <dcterms:modified xsi:type="dcterms:W3CDTF">2024-01-31T12:31:34Z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0x010100B7394BF9B68A9D4DB65815DA5DFDBDB2</vt:lpwstr>
  </property>
  <property fmtid="{D5CDD505-2E9C-101B-9397-08002B2CF9AE}" pid="3" name="Order">
    <vt:r8>3449400</vt:r8>
  </property>
  <property fmtid="{D5CDD505-2E9C-101B-9397-08002B2CF9AE}" pid="4" name="MediaServiceImageTags">
    <vt:lpwstr/>
  </property>
</Properties>
</file>