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t efter kategori/"/>
    </mc:Choice>
  </mc:AlternateContent>
  <xr:revisionPtr revIDLastSave="21" documentId="8_{101AD42E-BA86-4946-BA0F-6FBFA0A22063}" xr6:coauthVersionLast="47" xr6:coauthVersionMax="47" xr10:uidLastSave="{C2C06910-76C1-41FE-AD46-D2B0EF8087E7}"/>
  <bookViews>
    <workbookView xWindow="-120" yWindow="-120" windowWidth="29040" windowHeight="17640" xr2:uid="{00000000-000D-0000-FFFF-FFFF00000000}"/>
  </bookViews>
  <sheets>
    <sheet name="2024" sheetId="2" r:id="rId1"/>
  </sheets>
  <definedNames>
    <definedName name="_xlnm.Print_Area" localSheetId="0">'2024'!$A$1:$J$110</definedName>
    <definedName name="_xlnm.Print_Titles" localSheetId="0">'2024'!$1:$8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2" l="1"/>
  <c r="F76" i="2"/>
  <c r="F75" i="2"/>
  <c r="F74" i="2"/>
  <c r="F73" i="2"/>
  <c r="F72" i="2"/>
  <c r="F71" i="2"/>
  <c r="F70" i="2"/>
  <c r="F69" i="2"/>
  <c r="F78" i="2"/>
  <c r="F92" i="2"/>
  <c r="F36" i="2"/>
  <c r="F106" i="2" l="1"/>
  <c r="F64" i="2"/>
  <c r="F50" i="2"/>
  <c r="H26" i="2"/>
  <c r="B12" i="2" l="1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D21" i="2" l="1"/>
  <c r="B21" i="2"/>
  <c r="C21" i="2"/>
  <c r="E21" i="2"/>
  <c r="F27" i="2"/>
  <c r="F28" i="2"/>
  <c r="F29" i="2"/>
  <c r="F30" i="2"/>
  <c r="F31" i="2"/>
  <c r="F32" i="2"/>
  <c r="F33" i="2"/>
  <c r="F34" i="2"/>
  <c r="F35" i="2"/>
  <c r="F41" i="2"/>
  <c r="F42" i="2"/>
  <c r="F43" i="2"/>
  <c r="F44" i="2"/>
  <c r="F45" i="2"/>
  <c r="F46" i="2"/>
  <c r="F47" i="2"/>
  <c r="F48" i="2"/>
  <c r="F49" i="2"/>
  <c r="F55" i="2"/>
  <c r="F56" i="2"/>
  <c r="F57" i="2"/>
  <c r="F58" i="2"/>
  <c r="F59" i="2"/>
  <c r="F60" i="2"/>
  <c r="F61" i="2"/>
  <c r="F62" i="2"/>
  <c r="F63" i="2"/>
  <c r="F83" i="2"/>
  <c r="F84" i="2"/>
  <c r="F85" i="2"/>
  <c r="F86" i="2"/>
  <c r="F87" i="2"/>
  <c r="F88" i="2"/>
  <c r="F89" i="2"/>
  <c r="F90" i="2"/>
  <c r="F91" i="2"/>
  <c r="F97" i="2"/>
  <c r="F98" i="2"/>
  <c r="F99" i="2"/>
  <c r="F100" i="2"/>
  <c r="F101" i="2"/>
  <c r="F102" i="2"/>
  <c r="F103" i="2"/>
  <c r="F104" i="2"/>
  <c r="F105" i="2"/>
  <c r="H20" i="2" l="1"/>
  <c r="H19" i="2"/>
  <c r="H18" i="2"/>
  <c r="H17" i="2"/>
  <c r="H16" i="2"/>
  <c r="H15" i="2"/>
  <c r="H14" i="2"/>
  <c r="H13" i="2"/>
  <c r="H12" i="2"/>
  <c r="H21" i="2" l="1"/>
  <c r="G105" i="2" l="1"/>
  <c r="G104" i="2"/>
  <c r="G103" i="2"/>
  <c r="G102" i="2"/>
  <c r="G101" i="2"/>
  <c r="G100" i="2"/>
  <c r="G99" i="2"/>
  <c r="G98" i="2"/>
  <c r="G97" i="2"/>
  <c r="G91" i="2"/>
  <c r="G90" i="2"/>
  <c r="G89" i="2"/>
  <c r="G88" i="2"/>
  <c r="G87" i="2"/>
  <c r="G86" i="2"/>
  <c r="G85" i="2"/>
  <c r="G84" i="2"/>
  <c r="G83" i="2"/>
  <c r="G77" i="2"/>
  <c r="G76" i="2"/>
  <c r="G75" i="2"/>
  <c r="G74" i="2"/>
  <c r="G73" i="2"/>
  <c r="G72" i="2"/>
  <c r="G71" i="2"/>
  <c r="G70" i="2"/>
  <c r="G69" i="2"/>
  <c r="G63" i="2"/>
  <c r="G62" i="2"/>
  <c r="G61" i="2"/>
  <c r="G60" i="2"/>
  <c r="G59" i="2"/>
  <c r="G58" i="2"/>
  <c r="G57" i="2"/>
  <c r="G56" i="2"/>
  <c r="G55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64" i="2" l="1"/>
  <c r="G106" i="2"/>
  <c r="G92" i="2"/>
  <c r="G78" i="2"/>
  <c r="G50" i="2"/>
  <c r="G3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F13" i="2"/>
  <c r="F14" i="2"/>
  <c r="F15" i="2"/>
  <c r="F16" i="2"/>
  <c r="F17" i="2"/>
  <c r="F18" i="2"/>
  <c r="F19" i="2"/>
  <c r="F20" i="2"/>
  <c r="F12" i="2"/>
  <c r="I106" i="2" l="1"/>
  <c r="I36" i="2"/>
  <c r="I92" i="2"/>
  <c r="I78" i="2"/>
  <c r="I64" i="2"/>
  <c r="I50" i="2"/>
  <c r="F21" i="2"/>
  <c r="I17" i="2"/>
  <c r="I20" i="2" l="1"/>
  <c r="I15" i="2"/>
  <c r="I18" i="2"/>
  <c r="I16" i="2"/>
  <c r="I13" i="2"/>
  <c r="I19" i="2"/>
  <c r="I14" i="2"/>
  <c r="I12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<sst xmlns="http://schemas.openxmlformats.org/spreadsheetml/2006/main" count="159" uniqueCount="32">
  <si>
    <t>Alla fondtyper</t>
  </si>
  <si>
    <t>Kvartal 1</t>
  </si>
  <si>
    <t>Kvartal 2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</si>
  <si>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</si>
  <si>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</si>
  <si>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</si>
  <si>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</si>
  <si>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</si>
  <si>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</si>
  <si>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</si>
  <si>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</si>
  <si>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</si>
  <si>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</si>
  <si>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</si>
  <si>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</si>
  <si>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</si>
  <si>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</si>
  <si>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</si>
  <si>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</si>
  <si>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</si>
  <si>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</si>
  <si>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</si>
  <si>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</si>
  <si>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</si>
  <si>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</si>
  <si>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</si>
  <si>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Kvartal 3</t>
  </si>
  <si>
    <t>Kvartal 4</t>
  </si>
  <si>
    <t>*Observera att kategoriseringen bygger på fondbolagens rapportering till föreningen. Sparande där fondandelarna, i fondbolagens register, är registrerade hos</t>
  </si>
  <si>
    <t>gäller i de fall fondbolag och bank inte ingår i samma koncern. Om de ingår i samma koncern kan oftast fondandelarna fördelas ut på samtliga kategorier.</t>
  </si>
  <si>
    <t>banker, vp-bolag samt finansiella serviceföretag hamnar som Förvaltarregistrerat, trots att slutkunden kan ha exempelvis ISK eller ett direktägande. Detta</t>
  </si>
  <si>
    <t>Nettosparande i fonder samt fondförmögenhet efter kategorier* 2024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</si>
</sst>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476250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zoomScaleNormal="100" zoomScaleSheetLayoutView="100" workbookViewId="0">
      <selection activeCell="A6" sqref="A6"/>
    </sheetView>
  </sheetViews>
  <sheetFormatPr defaultColWidth="9.140625" defaultRowHeight="10.5" x14ac:dyDescent="0.15"/>
  <cols>
    <col min="1" max="1" width="30.42578125" style="1" customWidth="1"/>
    <col min="2" max="2" width="11.5703125" style="1" customWidth="1"/>
    <col min="3" max="4" width="11.42578125" style="1" customWidth="1"/>
    <col min="5" max="5" width="11.42578125" style="1" hidden="1" customWidth="1"/>
    <col min="6" max="6" width="15.5703125" style="1" customWidth="1"/>
    <col min="7" max="7" width="14.5703125" style="1" hidden="1" customWidth="1"/>
    <col min="8" max="8" width="18.42578125" style="1" customWidth="1"/>
    <col min="9" max="9" width="12.85546875" style="1" customWidth="1"/>
    <col min="10" max="16384" width="9.140625" style="1"/>
  </cols>
  <sheetData>
    <row r="1" spans="1:14" ht="10.5" customHeight="1" x14ac:dyDescent="0.15"/>
    <row r="2" spans="1:14" ht="10.5" customHeight="1" x14ac:dyDescent="0.15"/>
    <row r="3" spans="1:14" ht="10.5" customHeight="1" x14ac:dyDescent="0.15">
      <c r="A3" s="2" t="s">
        <v>17</v>
      </c>
    </row>
    <row r="4" spans="1:14" ht="10.5" customHeight="1" x14ac:dyDescent="0.15">
      <c r="A4" s="2"/>
    </row>
    <row r="5" spans="1:14" ht="10.5" customHeight="1" x14ac:dyDescent="0.15">
      <c r="A5" s="2"/>
    </row>
    <row r="6" spans="1:14" ht="10.5" customHeight="1" x14ac:dyDescent="0.15">
      <c r="A6" s="2"/>
      <c r="B6" s="2"/>
    </row>
    <row r="7" spans="1:14" ht="12.75" x14ac:dyDescent="0.2">
      <c r="A7" s="30" t="s">
        <v>31</v>
      </c>
      <c r="B7" s="2"/>
    </row>
    <row r="8" spans="1:14" ht="10.5" customHeight="1" x14ac:dyDescent="0.15"/>
    <row r="9" spans="1:14" ht="12" customHeight="1" x14ac:dyDescent="0.15">
      <c r="A9" s="3" t="s">
        <v>0</v>
      </c>
    </row>
    <row r="10" spans="1:14" ht="12" customHeight="1" x14ac:dyDescent="0.15">
      <c r="A10" s="4"/>
      <c r="B10" s="5" t="s">
        <v>1</v>
      </c>
      <c r="C10" s="5" t="s">
        <v>2</v>
      </c>
      <c r="D10" s="5" t="s">
        <v>26</v>
      </c>
      <c r="E10" s="5" t="s">
        <v>27</v>
      </c>
      <c r="F10" s="6" t="s">
        <v>3</v>
      </c>
      <c r="G10" s="7" t="s">
        <v>3</v>
      </c>
      <c r="H10" s="6" t="s">
        <v>4</v>
      </c>
      <c r="I10" s="5" t="s">
        <v>18</v>
      </c>
    </row>
    <row r="11" spans="1:14" ht="12" customHeight="1" x14ac:dyDescent="0.15">
      <c r="A11" s="8"/>
      <c r="B11" s="9"/>
      <c r="C11" s="9"/>
      <c r="D11" s="10"/>
      <c r="E11" s="10"/>
      <c r="F11" s="10" t="s">
        <v>25</v>
      </c>
      <c r="G11" s="11" t="s">
        <v>5</v>
      </c>
      <c r="H11" s="29">
        <v>45565</v>
      </c>
      <c r="I11" s="9" t="s">
        <v>6</v>
      </c>
    </row>
    <row r="12" spans="1:14" ht="12" customHeight="1" x14ac:dyDescent="0.15">
      <c r="A12" s="12" t="s">
        <v>19</v>
      </c>
      <c r="B12" s="24">
        <f>+B27+B41+B55+B69+B83+B97</f>
        <v>-2846.8400000000029</v>
      </c>
      <c r="C12" s="24">
        <f t="shared" ref="C12:E12" si="0">+C27+C41+C55+C69+C83+C97</f>
        <v>-2604.0500000000047</v>
      </c>
      <c r="D12" s="24">
        <f t="shared" si="0"/>
        <v>-4922.6099999999997</v>
      </c>
      <c r="E12" s="24">
        <f t="shared" si="0"/>
        <v>0</v>
      </c>
      <c r="F12" s="26">
        <f>SUM(B12:E12)</f>
        <v>-10373.500000000007</v>
      </c>
      <c r="G12" s="13">
        <f t="shared" ref="G12:G20" si="1">F12/$F$21*100</f>
        <v>-9.0583443475442316</v>
      </c>
      <c r="H12" s="24">
        <f>+H27+H41+H55+H69+H83+H97</f>
        <v>537166.81999999995</v>
      </c>
      <c r="I12" s="14">
        <f>H12/$H$21*100</f>
        <v>6.7496718328501917</v>
      </c>
      <c r="K12" s="33"/>
      <c r="L12" s="33"/>
      <c r="M12" s="33"/>
      <c r="N12" s="33"/>
    </row>
    <row r="13" spans="1:14" ht="12" customHeight="1" x14ac:dyDescent="0.15">
      <c r="A13" s="12" t="s">
        <v>20</v>
      </c>
      <c r="B13" s="24">
        <f t="shared" ref="B13:C20" si="2">+B28+B42+B56+B70+B84+B98</f>
        <v>10436.469999999999</v>
      </c>
      <c r="C13" s="24">
        <f t="shared" si="2"/>
        <v>5805.7999999999975</v>
      </c>
      <c r="D13" s="24">
        <f t="shared" ref="D13:E13" si="3">+D28+D42+D56+D70+D84+D98</f>
        <v>8729.840000000002</v>
      </c>
      <c r="E13" s="24">
        <f t="shared" si="3"/>
        <v>0</v>
      </c>
      <c r="F13" s="26">
        <f t="shared" ref="F13:F20" si="4">SUM(B13:E13)</f>
        <v>24972.11</v>
      </c>
      <c r="G13" s="13">
        <f t="shared" si="1"/>
        <v>21.806137896057518</v>
      </c>
      <c r="H13" s="24">
        <f t="shared" ref="H13" si="5">+H28+H42+H56+H70+H84+H98</f>
        <v>708396.04999999993</v>
      </c>
      <c r="I13" s="14">
        <f>H13/$H$21*100</f>
        <v>8.9012215333540805</v>
      </c>
      <c r="K13" s="33"/>
      <c r="L13" s="33"/>
      <c r="M13" s="33"/>
      <c r="N13" s="33"/>
    </row>
    <row r="14" spans="1:14" ht="12" customHeight="1" x14ac:dyDescent="0.15">
      <c r="A14" s="12" t="s">
        <v>7</v>
      </c>
      <c r="B14" s="24">
        <f t="shared" si="2"/>
        <v>-1270.42</v>
      </c>
      <c r="C14" s="24">
        <f t="shared" si="2"/>
        <v>-1159.0499999999997</v>
      </c>
      <c r="D14" s="24">
        <f t="shared" ref="D14:E14" si="6">+D29+D43+D57+D71+D85+D99</f>
        <v>-1240.1999999999998</v>
      </c>
      <c r="E14" s="24">
        <f t="shared" si="6"/>
        <v>0</v>
      </c>
      <c r="F14" s="26">
        <f t="shared" si="4"/>
        <v>-3669.6699999999996</v>
      </c>
      <c r="G14" s="13">
        <f t="shared" si="1"/>
        <v>-3.2044280620670573</v>
      </c>
      <c r="H14" s="24">
        <f t="shared" ref="H14" si="7">+H29+H43+H57+H71+H85+H99</f>
        <v>171180.98999999996</v>
      </c>
      <c r="I14" s="14">
        <f>H14/$H$21*100</f>
        <v>2.1509435495707092</v>
      </c>
      <c r="K14" s="33"/>
      <c r="L14" s="33"/>
      <c r="M14" s="33"/>
      <c r="N14" s="33"/>
    </row>
    <row r="15" spans="1:14" ht="12" customHeight="1" x14ac:dyDescent="0.15">
      <c r="A15" s="12" t="s">
        <v>8</v>
      </c>
      <c r="B15" s="24">
        <f t="shared" si="2"/>
        <v>4101.8599999999997</v>
      </c>
      <c r="C15" s="24">
        <f t="shared" si="2"/>
        <v>10616.639999999998</v>
      </c>
      <c r="D15" s="24">
        <f t="shared" ref="D15:E15" si="8">+D30+D44+D58+D72+D86+D100</f>
        <v>13416.359999999999</v>
      </c>
      <c r="E15" s="24">
        <f t="shared" si="8"/>
        <v>0</v>
      </c>
      <c r="F15" s="26">
        <f t="shared" si="4"/>
        <v>28134.859999999993</v>
      </c>
      <c r="G15" s="13">
        <f t="shared" si="1"/>
        <v>24.567913438082432</v>
      </c>
      <c r="H15" s="24">
        <f t="shared" ref="H15" si="9">+H30+H44+H58+H72+H86+H100</f>
        <v>1842738.57</v>
      </c>
      <c r="I15" s="14">
        <f>H15/$H$21*100</f>
        <v>23.154595850197229</v>
      </c>
    </row>
    <row r="16" spans="1:14" ht="12" customHeight="1" x14ac:dyDescent="0.15">
      <c r="A16" s="12" t="s">
        <v>21</v>
      </c>
      <c r="B16" s="24">
        <f t="shared" si="2"/>
        <v>-10013.139999999998</v>
      </c>
      <c r="C16" s="24">
        <f t="shared" si="2"/>
        <v>3856.920000000001</v>
      </c>
      <c r="D16" s="24">
        <f t="shared" ref="D16:E16" si="10">+D31+D45+D59+D73+D87+D101</f>
        <v>-10221.189999999999</v>
      </c>
      <c r="E16" s="24">
        <f t="shared" si="10"/>
        <v>0</v>
      </c>
      <c r="F16" s="26">
        <f t="shared" si="4"/>
        <v>-16377.409999999996</v>
      </c>
      <c r="G16" s="13">
        <f t="shared" si="1"/>
        <v>-14.301076714793876</v>
      </c>
      <c r="H16" s="24">
        <f t="shared" ref="H16" si="11">+H31+H45+H59+H73+H87+H101</f>
        <v>2540327.7600000002</v>
      </c>
      <c r="I16" s="14">
        <f t="shared" ref="I16:I17" si="12">H16/$H$21*100</f>
        <v>31.920025752669208</v>
      </c>
      <c r="L16" s="33"/>
    </row>
    <row r="17" spans="1:14" ht="12" customHeight="1" x14ac:dyDescent="0.15">
      <c r="A17" s="12" t="s">
        <v>22</v>
      </c>
      <c r="B17" s="24">
        <f t="shared" si="2"/>
        <v>14230.730000000001</v>
      </c>
      <c r="C17" s="24">
        <f t="shared" si="2"/>
        <v>22212.949999999997</v>
      </c>
      <c r="D17" s="24">
        <f t="shared" ref="D17:E17" si="13">+D32+D46+D60+D74+D88+D102</f>
        <v>12281.740000000003</v>
      </c>
      <c r="E17" s="24">
        <f t="shared" si="13"/>
        <v>0</v>
      </c>
      <c r="F17" s="26">
        <f t="shared" si="4"/>
        <v>48725.420000000006</v>
      </c>
      <c r="G17" s="13">
        <f t="shared" si="1"/>
        <v>42.547995646475968</v>
      </c>
      <c r="H17" s="24">
        <f t="shared" ref="H17" si="14">+H32+H46+H60+H74+H88+H102</f>
        <v>933778.33</v>
      </c>
      <c r="I17" s="14">
        <f t="shared" si="12"/>
        <v>11.733221519763434</v>
      </c>
      <c r="K17" s="33"/>
      <c r="M17" s="33"/>
      <c r="N17" s="33"/>
    </row>
    <row r="18" spans="1:14" ht="12" customHeight="1" x14ac:dyDescent="0.15">
      <c r="A18" s="12" t="s">
        <v>9</v>
      </c>
      <c r="B18" s="24">
        <f t="shared" si="2"/>
        <v>486.72000000000008</v>
      </c>
      <c r="C18" s="24">
        <f t="shared" si="2"/>
        <v>1058.4099999999996</v>
      </c>
      <c r="D18" s="24">
        <f t="shared" ref="D18:E18" si="15">+D33+D47+D61+D75+D89+D103</f>
        <v>-917.95999999999947</v>
      </c>
      <c r="E18" s="24">
        <f t="shared" si="15"/>
        <v>0</v>
      </c>
      <c r="F18" s="26">
        <f t="shared" si="4"/>
        <v>627.17000000000019</v>
      </c>
      <c r="G18" s="13">
        <f t="shared" si="1"/>
        <v>0.54765718652810669</v>
      </c>
      <c r="H18" s="24">
        <f t="shared" ref="H18" si="16">+H33+H47+H61+H75+H89+H103</f>
        <v>146321.1</v>
      </c>
      <c r="I18" s="14">
        <f>H18/$H$21*100</f>
        <v>1.8385711299548553</v>
      </c>
    </row>
    <row r="19" spans="1:14" ht="12" customHeight="1" x14ac:dyDescent="0.15">
      <c r="A19" s="12" t="s">
        <v>10</v>
      </c>
      <c r="B19" s="24">
        <f t="shared" si="2"/>
        <v>8888.5700000000052</v>
      </c>
      <c r="C19" s="24">
        <f t="shared" si="2"/>
        <v>9432.7500000000127</v>
      </c>
      <c r="D19" s="24">
        <f t="shared" ref="D19:E19" si="17">+D34+D48+D62+D76+D90+D104</f>
        <v>10556.359999999993</v>
      </c>
      <c r="E19" s="24">
        <f t="shared" si="17"/>
        <v>0</v>
      </c>
      <c r="F19" s="26">
        <f t="shared" si="4"/>
        <v>28877.680000000011</v>
      </c>
      <c r="G19" s="13">
        <f t="shared" si="1"/>
        <v>25.216558480569823</v>
      </c>
      <c r="H19" s="24">
        <f t="shared" ref="H19" si="18">+H34+H48+H62+H76+H90+H104</f>
        <v>908014.54999999981</v>
      </c>
      <c r="I19" s="14">
        <f>H19/$H$21*100</f>
        <v>11.409491434994329</v>
      </c>
    </row>
    <row r="20" spans="1:14" ht="12" customHeight="1" x14ac:dyDescent="0.15">
      <c r="A20" s="16" t="s">
        <v>11</v>
      </c>
      <c r="B20" s="27">
        <f t="shared" si="2"/>
        <v>773.65999999999872</v>
      </c>
      <c r="C20" s="27">
        <f t="shared" si="2"/>
        <v>5075.7399999999971</v>
      </c>
      <c r="D20" s="27">
        <f t="shared" ref="D20:E20" si="19">+D35+D49+D63+D77+D91+D105</f>
        <v>7752.659999999998</v>
      </c>
      <c r="E20" s="27">
        <f t="shared" si="19"/>
        <v>0</v>
      </c>
      <c r="F20" s="28">
        <f t="shared" si="4"/>
        <v>13602.059999999994</v>
      </c>
      <c r="G20" s="13">
        <f t="shared" si="1"/>
        <v>11.877586476691317</v>
      </c>
      <c r="H20" s="27">
        <f t="shared" ref="H20" si="20">+H35+H49+H63+H77+H91+H105</f>
        <v>170489.70999999993</v>
      </c>
      <c r="I20" s="17">
        <f>H20/$H$21*100</f>
        <v>2.1422573966459755</v>
      </c>
    </row>
    <row r="21" spans="1:14" ht="12" customHeight="1" x14ac:dyDescent="0.15">
      <c r="A21" s="18" t="s">
        <v>12</v>
      </c>
      <c r="B21" s="20">
        <f>SUM(B12:B20)</f>
        <v>24787.610000000004</v>
      </c>
      <c r="C21" s="20">
        <f t="shared" ref="C21:D21" si="21">SUM(C12:C20)</f>
        <v>54296.11</v>
      </c>
      <c r="D21" s="20">
        <f t="shared" si="21"/>
        <v>35435</v>
      </c>
      <c r="E21" s="20">
        <f>SUM(E12:E20)</f>
        <v>0</v>
      </c>
      <c r="F21" s="20">
        <f>SUM(B21:E21)</f>
        <v>114518.72</v>
      </c>
      <c r="G21" s="19">
        <f t="shared" ref="G21" si="22">SUM(G12:G20)</f>
        <v>100</v>
      </c>
      <c r="H21" s="20">
        <f>SUM(H12:H20)</f>
        <v>7958413.879999999</v>
      </c>
      <c r="I21" s="20">
        <f>SUM(I12:I20)</f>
        <v>100.00000000000001</v>
      </c>
    </row>
    <row r="22" spans="1:14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14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14" ht="12" customHeight="1" x14ac:dyDescent="0.15">
      <c r="A24" s="3" t="s">
        <v>13</v>
      </c>
    </row>
    <row r="25" spans="1:14" ht="12" customHeight="1" x14ac:dyDescent="0.15">
      <c r="A25" s="4"/>
      <c r="B25" s="5" t="s">
        <v>1</v>
      </c>
      <c r="C25" s="5" t="s">
        <v>2</v>
      </c>
      <c r="D25" s="5" t="s">
        <v>26</v>
      </c>
      <c r="E25" s="5" t="s">
        <v>27</v>
      </c>
      <c r="F25" s="6" t="s">
        <v>3</v>
      </c>
      <c r="G25" s="7" t="s">
        <v>3</v>
      </c>
      <c r="H25" s="6" t="s">
        <v>4</v>
      </c>
      <c r="I25" s="5" t="s">
        <v>18</v>
      </c>
    </row>
    <row r="26" spans="1:14" ht="12" customHeight="1" x14ac:dyDescent="0.15">
      <c r="A26" s="8"/>
      <c r="B26" s="9"/>
      <c r="C26" s="9"/>
      <c r="D26" s="10"/>
      <c r="E26" s="10"/>
      <c r="F26" s="10" t="s">
        <v>25</v>
      </c>
      <c r="G26" s="11" t="s">
        <v>5</v>
      </c>
      <c r="H26" s="29">
        <f>H11</f>
        <v>45565</v>
      </c>
      <c r="I26" s="9" t="s">
        <v>6</v>
      </c>
    </row>
    <row r="27" spans="1:14" ht="12" customHeight="1" x14ac:dyDescent="0.15">
      <c r="A27" s="12" t="s">
        <v>19</v>
      </c>
      <c r="B27" s="24">
        <v>-948.4900000000016</v>
      </c>
      <c r="C27" s="24">
        <v>-1794.3100000000049</v>
      </c>
      <c r="D27" s="25">
        <v>-4864.2700000000004</v>
      </c>
      <c r="E27" s="25"/>
      <c r="F27" s="26">
        <f>SUM(B27:E27)</f>
        <v>-7607.070000000007</v>
      </c>
      <c r="G27" s="13">
        <f t="shared" ref="G27:G35" si="23">F27/$F$36*100</f>
        <v>-8.8133292180898408</v>
      </c>
      <c r="H27" s="25">
        <v>377952.74999999994</v>
      </c>
      <c r="I27" s="14">
        <f>H27/$H$36*100</f>
        <v>6.9621309821348216</v>
      </c>
    </row>
    <row r="28" spans="1:14" ht="12" customHeight="1" x14ac:dyDescent="0.15">
      <c r="A28" s="15" t="s">
        <v>20</v>
      </c>
      <c r="B28" s="24">
        <v>9851.4500000000007</v>
      </c>
      <c r="C28" s="24">
        <v>4982.5599999999977</v>
      </c>
      <c r="D28" s="25">
        <v>6161.1100000000006</v>
      </c>
      <c r="E28" s="25"/>
      <c r="F28" s="26">
        <f t="shared" ref="F28:F35" si="24">SUM(B28:E28)</f>
        <v>20995.119999999999</v>
      </c>
      <c r="G28" s="13">
        <f t="shared" si="23"/>
        <v>24.32433309188718</v>
      </c>
      <c r="H28" s="25">
        <v>365638.56</v>
      </c>
      <c r="I28" s="14">
        <f t="shared" ref="I28:I35" si="25">H28/$H$36*100</f>
        <v>6.735295739584279</v>
      </c>
    </row>
    <row r="29" spans="1:14" ht="12" customHeight="1" x14ac:dyDescent="0.15">
      <c r="A29" s="15" t="s">
        <v>7</v>
      </c>
      <c r="B29" s="24">
        <v>-938.16000000000008</v>
      </c>
      <c r="C29" s="24">
        <v>-925.75999999999988</v>
      </c>
      <c r="D29" s="25">
        <v>-936.16000000000008</v>
      </c>
      <c r="E29" s="25"/>
      <c r="F29" s="26">
        <f t="shared" si="24"/>
        <v>-2800.08</v>
      </c>
      <c r="G29" s="13">
        <f t="shared" si="23"/>
        <v>-3.2440909413202426</v>
      </c>
      <c r="H29" s="25">
        <v>104469.55</v>
      </c>
      <c r="I29" s="14">
        <f t="shared" si="25"/>
        <v>1.9243958159973251</v>
      </c>
    </row>
    <row r="30" spans="1:14" ht="10.5" customHeight="1" x14ac:dyDescent="0.15">
      <c r="A30" s="15" t="s">
        <v>8</v>
      </c>
      <c r="B30" s="24">
        <v>4432.07</v>
      </c>
      <c r="C30" s="24">
        <v>8908.57</v>
      </c>
      <c r="D30" s="25">
        <v>8533.73</v>
      </c>
      <c r="E30" s="25"/>
      <c r="F30" s="26">
        <f t="shared" si="24"/>
        <v>21874.37</v>
      </c>
      <c r="G30" s="13">
        <f t="shared" si="23"/>
        <v>25.343006472703379</v>
      </c>
      <c r="H30" s="25">
        <v>1176409.4099999999</v>
      </c>
      <c r="I30" s="14">
        <f t="shared" si="25"/>
        <v>21.670212483004679</v>
      </c>
    </row>
    <row r="31" spans="1:14" ht="12" customHeight="1" x14ac:dyDescent="0.15">
      <c r="A31" s="15" t="s">
        <v>21</v>
      </c>
      <c r="B31" s="24">
        <v>-3407.2799999999988</v>
      </c>
      <c r="C31" s="24">
        <v>3517.8000000000011</v>
      </c>
      <c r="D31" s="25">
        <v>-7266.4099999999989</v>
      </c>
      <c r="E31" s="25"/>
      <c r="F31" s="26">
        <f t="shared" si="24"/>
        <v>-7155.8899999999967</v>
      </c>
      <c r="G31" s="13">
        <f t="shared" si="23"/>
        <v>-8.2906052420231227</v>
      </c>
      <c r="H31" s="25">
        <v>1996543.35</v>
      </c>
      <c r="I31" s="14">
        <f t="shared" si="25"/>
        <v>36.777603322664675</v>
      </c>
    </row>
    <row r="32" spans="1:14" ht="12" customHeight="1" x14ac:dyDescent="0.15">
      <c r="A32" s="15" t="s">
        <v>22</v>
      </c>
      <c r="B32" s="24">
        <v>19193.36</v>
      </c>
      <c r="C32" s="24">
        <v>17350.57</v>
      </c>
      <c r="D32" s="25">
        <v>8161.25</v>
      </c>
      <c r="E32" s="25"/>
      <c r="F32" s="26">
        <f t="shared" si="24"/>
        <v>44705.18</v>
      </c>
      <c r="G32" s="13">
        <f t="shared" si="23"/>
        <v>51.794116406706557</v>
      </c>
      <c r="H32" s="25">
        <v>672965.79</v>
      </c>
      <c r="I32" s="14">
        <f t="shared" si="25"/>
        <v>12.396459548120333</v>
      </c>
    </row>
    <row r="33" spans="1:9" ht="12" customHeight="1" x14ac:dyDescent="0.15">
      <c r="A33" s="15" t="s">
        <v>9</v>
      </c>
      <c r="B33" s="24">
        <v>263.80999999999995</v>
      </c>
      <c r="C33" s="24">
        <v>-445.64000000000033</v>
      </c>
      <c r="D33" s="25">
        <v>-960.44999999999982</v>
      </c>
      <c r="E33" s="25"/>
      <c r="F33" s="26">
        <f t="shared" si="24"/>
        <v>-1142.2800000000002</v>
      </c>
      <c r="G33" s="13">
        <f t="shared" si="23"/>
        <v>-1.3234122598108939</v>
      </c>
      <c r="H33" s="25">
        <v>70653.3</v>
      </c>
      <c r="I33" s="14">
        <f t="shared" si="25"/>
        <v>1.3014788989366166</v>
      </c>
    </row>
    <row r="34" spans="1:9" ht="12" customHeight="1" x14ac:dyDescent="0.15">
      <c r="A34" s="15" t="s">
        <v>10</v>
      </c>
      <c r="B34" s="24">
        <v>6591.0200000000041</v>
      </c>
      <c r="C34" s="24">
        <v>3293.0900000000038</v>
      </c>
      <c r="D34" s="25">
        <v>5021.3199999999924</v>
      </c>
      <c r="E34" s="25"/>
      <c r="F34" s="26">
        <f t="shared" si="24"/>
        <v>14905.43</v>
      </c>
      <c r="G34" s="13">
        <f t="shared" si="23"/>
        <v>17.26899604278556</v>
      </c>
      <c r="H34" s="25">
        <v>577156.05999999982</v>
      </c>
      <c r="I34" s="14">
        <f t="shared" si="25"/>
        <v>10.631583145916688</v>
      </c>
    </row>
    <row r="35" spans="1:9" ht="10.5" customHeight="1" x14ac:dyDescent="0.15">
      <c r="A35" s="16" t="s">
        <v>11</v>
      </c>
      <c r="B35" s="27">
        <v>-155.79000000000087</v>
      </c>
      <c r="C35" s="27">
        <v>415.97999999999774</v>
      </c>
      <c r="D35" s="32">
        <v>2278.2699999999977</v>
      </c>
      <c r="E35" s="32"/>
      <c r="F35" s="28">
        <f t="shared" si="24"/>
        <v>2538.4599999999946</v>
      </c>
      <c r="G35" s="13">
        <f t="shared" si="23"/>
        <v>2.9409856471614262</v>
      </c>
      <c r="H35" s="31">
        <v>86904.699999999953</v>
      </c>
      <c r="I35" s="17">
        <f t="shared" si="25"/>
        <v>1.6008400636405791</v>
      </c>
    </row>
    <row r="36" spans="1:9" ht="12" customHeight="1" x14ac:dyDescent="0.15">
      <c r="A36" s="18" t="s">
        <v>12</v>
      </c>
      <c r="B36" s="20">
        <v>34881.990000000005</v>
      </c>
      <c r="C36" s="20">
        <v>35302.859999999993</v>
      </c>
      <c r="D36" s="20">
        <v>16128.389999999989</v>
      </c>
      <c r="E36" s="20"/>
      <c r="F36" s="20">
        <f>SUM(B36:E36)</f>
        <v>86313.239999999991</v>
      </c>
      <c r="G36" s="19">
        <f t="shared" ref="G36" si="26">SUM(G27:G35)</f>
        <v>100</v>
      </c>
      <c r="H36" s="20">
        <v>5428693.4699999997</v>
      </c>
      <c r="I36" s="20">
        <f>SUM(I27:I35)</f>
        <v>100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14</v>
      </c>
    </row>
    <row r="39" spans="1:9" ht="12" customHeight="1" x14ac:dyDescent="0.15">
      <c r="A39" s="4"/>
      <c r="B39" s="5" t="s">
        <v>1</v>
      </c>
      <c r="C39" s="5" t="s">
        <v>2</v>
      </c>
      <c r="D39" s="6" t="s">
        <v>26</v>
      </c>
      <c r="E39" s="6" t="s">
        <v>27</v>
      </c>
      <c r="F39" s="6" t="s">
        <v>3</v>
      </c>
      <c r="G39" s="7" t="s">
        <v>3</v>
      </c>
      <c r="H39" s="6" t="s">
        <v>4</v>
      </c>
      <c r="I39" s="5" t="s">
        <v>18</v>
      </c>
    </row>
    <row r="40" spans="1:9" ht="12" customHeight="1" x14ac:dyDescent="0.15">
      <c r="A40" s="8"/>
      <c r="B40" s="9"/>
      <c r="C40" s="9"/>
      <c r="D40" s="10"/>
      <c r="E40" s="10"/>
      <c r="F40" s="10" t="s">
        <v>25</v>
      </c>
      <c r="G40" s="11" t="s">
        <v>5</v>
      </c>
      <c r="H40" s="29">
        <v>45565</v>
      </c>
      <c r="I40" s="9" t="s">
        <v>6</v>
      </c>
    </row>
    <row r="41" spans="1:9" ht="12" customHeight="1" x14ac:dyDescent="0.15">
      <c r="A41" s="12" t="s">
        <v>19</v>
      </c>
      <c r="B41" s="24">
        <v>-1024.3500000000004</v>
      </c>
      <c r="C41" s="24">
        <v>-1360.4100000000017</v>
      </c>
      <c r="D41" s="25">
        <v>-784.2599999999984</v>
      </c>
      <c r="E41" s="25"/>
      <c r="F41" s="26">
        <f>SUM(B41:E41)</f>
        <v>-3169.0200000000004</v>
      </c>
      <c r="G41" s="13">
        <f t="shared" ref="G41:G49" si="27">F41/$F$50*100</f>
        <v>22.469709689495964</v>
      </c>
      <c r="H41" s="25">
        <v>94141.200000000012</v>
      </c>
      <c r="I41" s="14">
        <f>+H41/$H$50*100</f>
        <v>6.1253060409901376</v>
      </c>
    </row>
    <row r="42" spans="1:9" ht="12" customHeight="1" x14ac:dyDescent="0.15">
      <c r="A42" s="15" t="s">
        <v>20</v>
      </c>
      <c r="B42" s="24">
        <v>71.149999999999636</v>
      </c>
      <c r="C42" s="24">
        <v>-267.11999999999898</v>
      </c>
      <c r="D42" s="25">
        <v>798.21999999999935</v>
      </c>
      <c r="E42" s="25"/>
      <c r="F42" s="26">
        <f t="shared" ref="F42:F49" si="28">SUM(B42:E42)</f>
        <v>602.25</v>
      </c>
      <c r="G42" s="13">
        <f t="shared" si="27"/>
        <v>-4.270210557364404</v>
      </c>
      <c r="H42" s="25">
        <v>274459.68</v>
      </c>
      <c r="I42" s="14">
        <f t="shared" ref="I42:I49" si="29">+H42/$H$50*100</f>
        <v>17.857744918401504</v>
      </c>
    </row>
    <row r="43" spans="1:9" ht="12" customHeight="1" x14ac:dyDescent="0.15">
      <c r="A43" s="15" t="s">
        <v>7</v>
      </c>
      <c r="B43" s="24">
        <v>-202.73000000000002</v>
      </c>
      <c r="C43" s="24">
        <v>-153.33000000000004</v>
      </c>
      <c r="D43" s="25">
        <v>-309.40999999999997</v>
      </c>
      <c r="E43" s="25"/>
      <c r="F43" s="26">
        <f t="shared" si="28"/>
        <v>-665.47</v>
      </c>
      <c r="G43" s="13">
        <f t="shared" si="27"/>
        <v>4.7184674464247234</v>
      </c>
      <c r="H43" s="25">
        <v>62954.01</v>
      </c>
      <c r="I43" s="14">
        <f t="shared" si="29"/>
        <v>4.0961085874999839</v>
      </c>
    </row>
    <row r="44" spans="1:9" ht="12" customHeight="1" x14ac:dyDescent="0.15">
      <c r="A44" s="15" t="s">
        <v>8</v>
      </c>
      <c r="B44" s="24">
        <v>-2287.9600000000009</v>
      </c>
      <c r="C44" s="24">
        <v>-1934.0100000000002</v>
      </c>
      <c r="D44" s="25">
        <v>-619.25000000000091</v>
      </c>
      <c r="E44" s="25"/>
      <c r="F44" s="26">
        <f t="shared" si="28"/>
        <v>-4841.2200000000021</v>
      </c>
      <c r="G44" s="13">
        <f t="shared" si="27"/>
        <v>34.326324208424587</v>
      </c>
      <c r="H44" s="25">
        <v>499253.26</v>
      </c>
      <c r="I44" s="14">
        <f t="shared" si="29"/>
        <v>32.483960364452749</v>
      </c>
    </row>
    <row r="45" spans="1:9" ht="12" customHeight="1" x14ac:dyDescent="0.15">
      <c r="A45" s="15" t="s">
        <v>21</v>
      </c>
      <c r="B45" s="24">
        <v>-3048.73</v>
      </c>
      <c r="C45" s="24">
        <v>347.52999999999975</v>
      </c>
      <c r="D45" s="25">
        <v>-2511.12</v>
      </c>
      <c r="E45" s="25"/>
      <c r="F45" s="26">
        <f t="shared" si="28"/>
        <v>-5212.32</v>
      </c>
      <c r="G45" s="13">
        <f t="shared" si="27"/>
        <v>36.957582220608764</v>
      </c>
      <c r="H45" s="25">
        <v>401922.78</v>
      </c>
      <c r="I45" s="14">
        <f t="shared" si="29"/>
        <v>26.151143520005586</v>
      </c>
    </row>
    <row r="46" spans="1:9" ht="12" customHeight="1" x14ac:dyDescent="0.15">
      <c r="A46" s="15" t="s">
        <v>22</v>
      </c>
      <c r="B46" s="24">
        <v>-345.5</v>
      </c>
      <c r="C46" s="24">
        <v>-247.94999999999982</v>
      </c>
      <c r="D46" s="25">
        <v>507.28999999999996</v>
      </c>
      <c r="E46" s="25"/>
      <c r="F46" s="26">
        <f t="shared" si="28"/>
        <v>-86.159999999999854</v>
      </c>
      <c r="G46" s="13">
        <f t="shared" si="27"/>
        <v>0.61091131859280434</v>
      </c>
      <c r="H46" s="25">
        <v>102844.51</v>
      </c>
      <c r="I46" s="14">
        <f t="shared" si="29"/>
        <v>6.6915877255194376</v>
      </c>
    </row>
    <row r="47" spans="1:9" ht="10.5" customHeight="1" x14ac:dyDescent="0.15">
      <c r="A47" s="15" t="s">
        <v>9</v>
      </c>
      <c r="B47" s="24">
        <v>107.09000000000003</v>
      </c>
      <c r="C47" s="24">
        <v>323.78000000000003</v>
      </c>
      <c r="D47" s="25">
        <v>49.960000000000008</v>
      </c>
      <c r="E47" s="25"/>
      <c r="F47" s="26">
        <f t="shared" si="28"/>
        <v>480.83000000000004</v>
      </c>
      <c r="G47" s="13">
        <f t="shared" si="27"/>
        <v>-3.4092907302574118</v>
      </c>
      <c r="H47" s="25">
        <v>38550.550000000003</v>
      </c>
      <c r="I47" s="14">
        <f t="shared" si="29"/>
        <v>2.50829516511891</v>
      </c>
    </row>
    <row r="48" spans="1:9" ht="12" customHeight="1" x14ac:dyDescent="0.15">
      <c r="A48" s="15" t="s">
        <v>10</v>
      </c>
      <c r="B48" s="24">
        <v>-432.83999999999833</v>
      </c>
      <c r="C48" s="24">
        <v>-411.08999999999924</v>
      </c>
      <c r="D48" s="25">
        <v>600.9900000000016</v>
      </c>
      <c r="E48" s="25"/>
      <c r="F48" s="26">
        <f t="shared" si="28"/>
        <v>-242.93999999999596</v>
      </c>
      <c r="G48" s="13">
        <f t="shared" si="27"/>
        <v>1.7225486970628325</v>
      </c>
      <c r="H48" s="25">
        <v>47311.790000000052</v>
      </c>
      <c r="I48" s="14">
        <f t="shared" si="29"/>
        <v>3.078346070552076</v>
      </c>
    </row>
    <row r="49" spans="1:9" ht="12" customHeight="1" x14ac:dyDescent="0.15">
      <c r="A49" s="16" t="s">
        <v>11</v>
      </c>
      <c r="B49" s="27">
        <v>-635.65</v>
      </c>
      <c r="C49" s="27">
        <v>-124.69999999999982</v>
      </c>
      <c r="D49" s="32">
        <v>-209.11999999999995</v>
      </c>
      <c r="E49" s="32"/>
      <c r="F49" s="28">
        <f t="shared" si="28"/>
        <v>-969.4699999999998</v>
      </c>
      <c r="G49" s="13">
        <f t="shared" si="27"/>
        <v>6.87395770701215</v>
      </c>
      <c r="H49" s="31">
        <v>15484.609999999986</v>
      </c>
      <c r="I49" s="17">
        <f t="shared" si="29"/>
        <v>1.0075076074596054</v>
      </c>
    </row>
    <row r="50" spans="1:9" ht="12" customHeight="1" x14ac:dyDescent="0.15">
      <c r="A50" s="18" t="s">
        <v>12</v>
      </c>
      <c r="B50" s="20">
        <v>-7799.5199999999995</v>
      </c>
      <c r="C50" s="20">
        <v>-3827.2999999999997</v>
      </c>
      <c r="D50" s="20">
        <v>-2476.699999999998</v>
      </c>
      <c r="E50" s="20"/>
      <c r="F50" s="20">
        <f>SUM(B50:E50)</f>
        <v>-14103.519999999997</v>
      </c>
      <c r="G50" s="19">
        <f t="shared" ref="G50" si="30">SUM(G41:G49)</f>
        <v>100</v>
      </c>
      <c r="H50" s="20">
        <v>1536922.3900000001</v>
      </c>
      <c r="I50" s="20">
        <f>SUM(I41:I49)</f>
        <v>99.999999999999986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23</v>
      </c>
    </row>
    <row r="53" spans="1:9" ht="12" customHeight="1" x14ac:dyDescent="0.15">
      <c r="A53" s="4"/>
      <c r="B53" s="5" t="s">
        <v>1</v>
      </c>
      <c r="C53" s="5" t="s">
        <v>2</v>
      </c>
      <c r="D53" s="6" t="s">
        <v>26</v>
      </c>
      <c r="E53" s="6" t="s">
        <v>27</v>
      </c>
      <c r="F53" s="6" t="s">
        <v>3</v>
      </c>
      <c r="G53" s="7" t="s">
        <v>3</v>
      </c>
      <c r="H53" s="6" t="s">
        <v>4</v>
      </c>
      <c r="I53" s="5" t="s">
        <v>18</v>
      </c>
    </row>
    <row r="54" spans="1:9" ht="12" customHeight="1" x14ac:dyDescent="0.15">
      <c r="A54" s="8"/>
      <c r="B54" s="9"/>
      <c r="C54" s="9"/>
      <c r="D54" s="10"/>
      <c r="E54" s="10"/>
      <c r="F54" s="10" t="s">
        <v>25</v>
      </c>
      <c r="G54" s="11" t="s">
        <v>5</v>
      </c>
      <c r="H54" s="29">
        <v>45565</v>
      </c>
      <c r="I54" s="9" t="s">
        <v>6</v>
      </c>
    </row>
    <row r="55" spans="1:9" ht="12" customHeight="1" x14ac:dyDescent="0.15">
      <c r="A55" s="12" t="s">
        <v>19</v>
      </c>
      <c r="B55" s="24">
        <v>390.27</v>
      </c>
      <c r="C55" s="24">
        <v>549.31000000000131</v>
      </c>
      <c r="D55" s="25">
        <v>630.78999999999905</v>
      </c>
      <c r="E55" s="25"/>
      <c r="F55" s="26">
        <f>SUM(B55:E55)</f>
        <v>1570.3700000000003</v>
      </c>
      <c r="G55" s="13">
        <f t="shared" ref="G55:G63" si="31">F55/$F$64*100</f>
        <v>4.2144584126936415</v>
      </c>
      <c r="H55" s="25">
        <v>24040.179999999993</v>
      </c>
      <c r="I55" s="14">
        <f>+H55/$H$64*100</f>
        <v>3.7878983164273099</v>
      </c>
    </row>
    <row r="56" spans="1:9" ht="12" customHeight="1" x14ac:dyDescent="0.15">
      <c r="A56" s="15" t="s">
        <v>20</v>
      </c>
      <c r="B56" s="24">
        <v>1680.8700000000003</v>
      </c>
      <c r="C56" s="24">
        <v>950.6299999999992</v>
      </c>
      <c r="D56" s="25">
        <v>928.05000000000018</v>
      </c>
      <c r="E56" s="25"/>
      <c r="F56" s="26">
        <f t="shared" ref="F56:F63" si="32">SUM(B56:E56)</f>
        <v>3559.5499999999997</v>
      </c>
      <c r="G56" s="13">
        <f t="shared" si="31"/>
        <v>9.5528922756443695</v>
      </c>
      <c r="H56" s="25">
        <v>57805.97</v>
      </c>
      <c r="I56" s="14">
        <f t="shared" ref="I56:I63" si="33">+H56/$H$64*100</f>
        <v>9.1082153479070325</v>
      </c>
    </row>
    <row r="57" spans="1:9" ht="12" customHeight="1" x14ac:dyDescent="0.15">
      <c r="A57" s="15" t="s">
        <v>7</v>
      </c>
      <c r="B57" s="24">
        <v>-59.900000000000006</v>
      </c>
      <c r="C57" s="24">
        <v>-43.82</v>
      </c>
      <c r="D57" s="25">
        <v>-4.5600000000000023</v>
      </c>
      <c r="E57" s="25"/>
      <c r="F57" s="26">
        <f t="shared" si="32"/>
        <v>-108.28</v>
      </c>
      <c r="G57" s="13">
        <f t="shared" si="31"/>
        <v>-0.29059492790009195</v>
      </c>
      <c r="H57" s="25">
        <v>1850.61</v>
      </c>
      <c r="I57" s="14">
        <f t="shared" si="33"/>
        <v>0.2915919308159734</v>
      </c>
    </row>
    <row r="58" spans="1:9" ht="12" customHeight="1" x14ac:dyDescent="0.15">
      <c r="A58" s="15" t="s">
        <v>8</v>
      </c>
      <c r="B58" s="24">
        <v>4599.7300000000005</v>
      </c>
      <c r="C58" s="24">
        <v>3875.5499999999993</v>
      </c>
      <c r="D58" s="25">
        <v>3371.1099999999997</v>
      </c>
      <c r="E58" s="25"/>
      <c r="F58" s="26">
        <f t="shared" si="32"/>
        <v>11846.39</v>
      </c>
      <c r="G58" s="13">
        <f t="shared" si="31"/>
        <v>31.792582636926213</v>
      </c>
      <c r="H58" s="25">
        <v>100591.78</v>
      </c>
      <c r="I58" s="14">
        <f t="shared" si="33"/>
        <v>15.849774590224635</v>
      </c>
    </row>
    <row r="59" spans="1:9" ht="12" customHeight="1" x14ac:dyDescent="0.15">
      <c r="A59" s="15" t="s">
        <v>21</v>
      </c>
      <c r="B59" s="24">
        <v>-2129.56</v>
      </c>
      <c r="C59" s="24">
        <v>75.479999999999961</v>
      </c>
      <c r="D59" s="25">
        <v>-648.85</v>
      </c>
      <c r="E59" s="25"/>
      <c r="F59" s="26">
        <f t="shared" si="32"/>
        <v>-2702.93</v>
      </c>
      <c r="G59" s="13">
        <f t="shared" si="31"/>
        <v>-7.2539503922145876</v>
      </c>
      <c r="H59" s="25">
        <v>130784.93</v>
      </c>
      <c r="I59" s="14">
        <f t="shared" si="33"/>
        <v>20.607167507109502</v>
      </c>
    </row>
    <row r="60" spans="1:9" ht="12" customHeight="1" x14ac:dyDescent="0.15">
      <c r="A60" s="15" t="s">
        <v>22</v>
      </c>
      <c r="B60" s="24">
        <v>-1226.0999999999995</v>
      </c>
      <c r="C60" s="24">
        <v>1324.4499999999998</v>
      </c>
      <c r="D60" s="25">
        <v>2425.0400000000009</v>
      </c>
      <c r="E60" s="25"/>
      <c r="F60" s="26">
        <f t="shared" si="32"/>
        <v>2523.3900000000012</v>
      </c>
      <c r="G60" s="13">
        <f t="shared" si="31"/>
        <v>6.7721124410215507</v>
      </c>
      <c r="H60" s="25">
        <v>77786.03</v>
      </c>
      <c r="I60" s="14">
        <f t="shared" si="33"/>
        <v>12.256379614402402</v>
      </c>
    </row>
    <row r="61" spans="1:9" ht="12" customHeight="1" x14ac:dyDescent="0.15">
      <c r="A61" s="15" t="s">
        <v>9</v>
      </c>
      <c r="B61" s="24">
        <v>614.16000000000008</v>
      </c>
      <c r="C61" s="24">
        <v>900.29</v>
      </c>
      <c r="D61" s="25">
        <v>-404.47999999999979</v>
      </c>
      <c r="E61" s="25"/>
      <c r="F61" s="26">
        <f t="shared" si="32"/>
        <v>1109.9700000000003</v>
      </c>
      <c r="G61" s="13">
        <f t="shared" si="31"/>
        <v>2.9788663845702361</v>
      </c>
      <c r="H61" s="25">
        <v>25964.19</v>
      </c>
      <c r="I61" s="14">
        <f t="shared" si="33"/>
        <v>4.091055540698898</v>
      </c>
    </row>
    <row r="62" spans="1:9" ht="12" customHeight="1" x14ac:dyDescent="0.15">
      <c r="A62" s="15" t="s">
        <v>10</v>
      </c>
      <c r="B62" s="24">
        <v>4184.9399999999969</v>
      </c>
      <c r="C62" s="24">
        <v>5331.0600000000049</v>
      </c>
      <c r="D62" s="25">
        <v>-1187.0199999999986</v>
      </c>
      <c r="E62" s="25"/>
      <c r="F62" s="26">
        <f t="shared" si="32"/>
        <v>8328.9800000000032</v>
      </c>
      <c r="G62" s="13">
        <f t="shared" si="31"/>
        <v>22.352782993916779</v>
      </c>
      <c r="H62" s="25">
        <v>165343.96000000002</v>
      </c>
      <c r="I62" s="14">
        <f t="shared" si="33"/>
        <v>26.052471641868941</v>
      </c>
    </row>
    <row r="63" spans="1:9" ht="12" customHeight="1" x14ac:dyDescent="0.15">
      <c r="A63" s="16" t="s">
        <v>11</v>
      </c>
      <c r="B63" s="27">
        <v>2313.6099999999997</v>
      </c>
      <c r="C63" s="27">
        <v>4020.53</v>
      </c>
      <c r="D63" s="32">
        <v>4799.91</v>
      </c>
      <c r="E63" s="32"/>
      <c r="F63" s="28">
        <f t="shared" si="32"/>
        <v>11134.05</v>
      </c>
      <c r="G63" s="13">
        <f t="shared" si="31"/>
        <v>29.880850175341884</v>
      </c>
      <c r="H63" s="31">
        <v>50489.830000000016</v>
      </c>
      <c r="I63" s="17">
        <f t="shared" si="33"/>
        <v>7.9554455105453128</v>
      </c>
    </row>
    <row r="64" spans="1:9" ht="12" customHeight="1" x14ac:dyDescent="0.15">
      <c r="A64" s="18" t="s">
        <v>12</v>
      </c>
      <c r="B64" s="20">
        <v>10368.019999999999</v>
      </c>
      <c r="C64" s="20">
        <v>16983.480000000003</v>
      </c>
      <c r="D64" s="20">
        <v>9909.9900000000016</v>
      </c>
      <c r="E64" s="20"/>
      <c r="F64" s="20">
        <f>SUM(B64:E64)</f>
        <v>37261.490000000005</v>
      </c>
      <c r="G64" s="19">
        <f t="shared" ref="G64" si="34">SUM(G55:G63)</f>
        <v>100</v>
      </c>
      <c r="H64" s="20">
        <v>634657.48</v>
      </c>
      <c r="I64" s="20">
        <f>SUM(I55:I63)</f>
        <v>100.00000000000001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24</v>
      </c>
    </row>
    <row r="67" spans="1:9" ht="12" customHeight="1" x14ac:dyDescent="0.15">
      <c r="A67" s="4"/>
      <c r="B67" s="5" t="s">
        <v>1</v>
      </c>
      <c r="C67" s="5" t="s">
        <v>2</v>
      </c>
      <c r="D67" s="6" t="s">
        <v>26</v>
      </c>
      <c r="E67" s="6" t="s">
        <v>27</v>
      </c>
      <c r="F67" s="6" t="s">
        <v>3</v>
      </c>
      <c r="G67" s="7" t="s">
        <v>3</v>
      </c>
      <c r="H67" s="6" t="s">
        <v>4</v>
      </c>
      <c r="I67" s="5" t="s">
        <v>18</v>
      </c>
    </row>
    <row r="68" spans="1:9" ht="12" customHeight="1" x14ac:dyDescent="0.15">
      <c r="A68" s="8"/>
      <c r="B68" s="9"/>
      <c r="C68" s="9"/>
      <c r="D68" s="10"/>
      <c r="E68" s="10"/>
      <c r="F68" s="10" t="s">
        <v>25</v>
      </c>
      <c r="G68" s="11" t="s">
        <v>5</v>
      </c>
      <c r="H68" s="29">
        <v>45565</v>
      </c>
      <c r="I68" s="9" t="s">
        <v>6</v>
      </c>
    </row>
    <row r="69" spans="1:9" ht="12" customHeight="1" x14ac:dyDescent="0.15">
      <c r="A69" s="12" t="s">
        <v>19</v>
      </c>
      <c r="B69" s="24">
        <v>-875.0900000000006</v>
      </c>
      <c r="C69" s="24">
        <v>-27.969999999999573</v>
      </c>
      <c r="D69" s="25">
        <v>25.549999999999955</v>
      </c>
      <c r="E69" s="25"/>
      <c r="F69" s="26">
        <f>SUM(B69:E69)</f>
        <v>-877.51000000000022</v>
      </c>
      <c r="G69" s="13">
        <f t="shared" ref="G69:G77" si="35">F69/$F$78*100</f>
        <v>-13.296250727307985</v>
      </c>
      <c r="H69" s="25">
        <v>33829.67</v>
      </c>
      <c r="I69" s="14">
        <f>+H69/$H$78*100</f>
        <v>11.277954757124723</v>
      </c>
    </row>
    <row r="70" spans="1:9" ht="12" customHeight="1" x14ac:dyDescent="0.15">
      <c r="A70" s="15" t="s">
        <v>20</v>
      </c>
      <c r="B70" s="24">
        <v>-90.779999999999973</v>
      </c>
      <c r="C70" s="24">
        <v>385.43999999999994</v>
      </c>
      <c r="D70" s="25">
        <v>430.50000000000011</v>
      </c>
      <c r="E70" s="25"/>
      <c r="F70" s="26">
        <f t="shared" ref="F70:F77" si="36">SUM(B70:E70)</f>
        <v>725.16000000000008</v>
      </c>
      <c r="G70" s="13">
        <f t="shared" si="35"/>
        <v>10.987805469356084</v>
      </c>
      <c r="H70" s="25">
        <v>5416.14</v>
      </c>
      <c r="I70" s="14">
        <f t="shared" ref="I70:I77" si="37">+H70/$H$78*100</f>
        <v>1.8056038346887071</v>
      </c>
    </row>
    <row r="71" spans="1:9" ht="12" customHeight="1" x14ac:dyDescent="0.15">
      <c r="A71" s="15" t="s">
        <v>7</v>
      </c>
      <c r="B71" s="24">
        <v>-61.499999999999986</v>
      </c>
      <c r="C71" s="24">
        <v>-29.819999999999993</v>
      </c>
      <c r="D71" s="25">
        <v>16.379999999999995</v>
      </c>
      <c r="E71" s="25"/>
      <c r="F71" s="26">
        <f t="shared" si="36"/>
        <v>-74.939999999999984</v>
      </c>
      <c r="G71" s="13">
        <f t="shared" si="35"/>
        <v>-1.1355096004654759</v>
      </c>
      <c r="H71" s="25">
        <v>1561.28</v>
      </c>
      <c r="I71" s="14">
        <f t="shared" si="37"/>
        <v>0.52049119022454815</v>
      </c>
    </row>
    <row r="72" spans="1:9" ht="12" customHeight="1" x14ac:dyDescent="0.15">
      <c r="A72" s="15" t="s">
        <v>8</v>
      </c>
      <c r="B72" s="24">
        <v>-2558.44</v>
      </c>
      <c r="C72" s="24">
        <v>-193.44000000000051</v>
      </c>
      <c r="D72" s="25">
        <v>2059.91</v>
      </c>
      <c r="E72" s="25"/>
      <c r="F72" s="26">
        <f t="shared" si="36"/>
        <v>-691.97000000000071</v>
      </c>
      <c r="G72" s="13">
        <f t="shared" si="35"/>
        <v>-10.484902298293255</v>
      </c>
      <c r="H72" s="25">
        <v>59070.78</v>
      </c>
      <c r="I72" s="14">
        <f t="shared" si="37"/>
        <v>19.692701238530201</v>
      </c>
    </row>
    <row r="73" spans="1:9" ht="12" customHeight="1" x14ac:dyDescent="0.15">
      <c r="A73" s="15" t="s">
        <v>21</v>
      </c>
      <c r="B73" s="24">
        <v>-1391.51</v>
      </c>
      <c r="C73" s="24">
        <v>-78.720000000000027</v>
      </c>
      <c r="D73" s="25">
        <v>218.93999999999994</v>
      </c>
      <c r="E73" s="25"/>
      <c r="F73" s="26">
        <f t="shared" si="36"/>
        <v>-1251.29</v>
      </c>
      <c r="G73" s="13">
        <f t="shared" si="35"/>
        <v>-18.959858659813793</v>
      </c>
      <c r="H73" s="25">
        <v>10838.74</v>
      </c>
      <c r="I73" s="14">
        <f t="shared" si="37"/>
        <v>3.6133612696853987</v>
      </c>
    </row>
    <row r="74" spans="1:9" ht="12" customHeight="1" x14ac:dyDescent="0.15">
      <c r="A74" s="15" t="s">
        <v>22</v>
      </c>
      <c r="B74" s="24">
        <v>-3375.92</v>
      </c>
      <c r="C74" s="24">
        <v>3864.6299999999992</v>
      </c>
      <c r="D74" s="25">
        <v>1182.4000000000005</v>
      </c>
      <c r="E74" s="25"/>
      <c r="F74" s="26">
        <f t="shared" si="36"/>
        <v>1671.1099999999997</v>
      </c>
      <c r="G74" s="13">
        <f t="shared" si="35"/>
        <v>25.3210761733902</v>
      </c>
      <c r="H74" s="25">
        <v>78262.58</v>
      </c>
      <c r="I74" s="14">
        <f t="shared" si="37"/>
        <v>26.090761051345002</v>
      </c>
    </row>
    <row r="75" spans="1:9" ht="12" customHeight="1" x14ac:dyDescent="0.15">
      <c r="A75" s="15" t="s">
        <v>9</v>
      </c>
      <c r="B75" s="24">
        <v>-306.14999999999998</v>
      </c>
      <c r="C75" s="24">
        <v>35.549999999999955</v>
      </c>
      <c r="D75" s="25">
        <v>294.70000000000005</v>
      </c>
      <c r="E75" s="25"/>
      <c r="F75" s="26">
        <f t="shared" si="36"/>
        <v>24.100000000000023</v>
      </c>
      <c r="G75" s="13">
        <f t="shared" si="35"/>
        <v>0.36516922032583404</v>
      </c>
      <c r="H75" s="25">
        <v>7823.19</v>
      </c>
      <c r="I75" s="14">
        <f t="shared" si="37"/>
        <v>2.6080533116755373</v>
      </c>
    </row>
    <row r="76" spans="1:9" ht="12" customHeight="1" x14ac:dyDescent="0.15">
      <c r="A76" s="15" t="s">
        <v>10</v>
      </c>
      <c r="B76" s="24">
        <v>-657.01999999999862</v>
      </c>
      <c r="C76" s="24">
        <v>1458.7400000000034</v>
      </c>
      <c r="D76" s="25">
        <v>5306.95</v>
      </c>
      <c r="E76" s="25"/>
      <c r="F76" s="26">
        <f t="shared" si="36"/>
        <v>6108.6700000000046</v>
      </c>
      <c r="G76" s="13">
        <f t="shared" si="35"/>
        <v>92.560093822730806</v>
      </c>
      <c r="H76" s="25">
        <v>89630.219999999987</v>
      </c>
      <c r="I76" s="14">
        <f t="shared" si="37"/>
        <v>29.880444179063392</v>
      </c>
    </row>
    <row r="77" spans="1:9" ht="12" customHeight="1" x14ac:dyDescent="0.15">
      <c r="A77" s="16" t="s">
        <v>11</v>
      </c>
      <c r="B77" s="27">
        <v>-623.55999999999995</v>
      </c>
      <c r="C77" s="27">
        <v>793.56999999999971</v>
      </c>
      <c r="D77" s="32">
        <v>796.33999999999992</v>
      </c>
      <c r="E77" s="32"/>
      <c r="F77" s="28">
        <f t="shared" si="36"/>
        <v>966.34999999999968</v>
      </c>
      <c r="G77" s="13">
        <f t="shared" si="35"/>
        <v>14.642376600077563</v>
      </c>
      <c r="H77" s="31">
        <v>13530.210000000001</v>
      </c>
      <c r="I77" s="17">
        <f t="shared" si="37"/>
        <v>4.5106291676624846</v>
      </c>
    </row>
    <row r="78" spans="1:9" ht="12" customHeight="1" x14ac:dyDescent="0.15">
      <c r="A78" s="18" t="s">
        <v>12</v>
      </c>
      <c r="B78" s="20">
        <v>-9939.9699999999993</v>
      </c>
      <c r="C78" s="20">
        <v>6207.9800000000023</v>
      </c>
      <c r="D78" s="20">
        <v>10331.670000000002</v>
      </c>
      <c r="E78" s="20"/>
      <c r="F78" s="20">
        <f>SUM(B78:E78)</f>
        <v>6599.6800000000048</v>
      </c>
      <c r="G78" s="19">
        <f t="shared" ref="G78" si="38">SUM(G69:G77)</f>
        <v>99.999999999999986</v>
      </c>
      <c r="H78" s="20">
        <v>299962.81</v>
      </c>
      <c r="I78" s="20">
        <f>SUM(I69:I77)</f>
        <v>99.999999999999986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16</v>
      </c>
    </row>
    <row r="81" spans="1:9" ht="12" customHeight="1" x14ac:dyDescent="0.15">
      <c r="A81" s="4"/>
      <c r="B81" s="5" t="s">
        <v>1</v>
      </c>
      <c r="C81" s="5" t="s">
        <v>2</v>
      </c>
      <c r="D81" s="6" t="s">
        <v>26</v>
      </c>
      <c r="E81" s="6" t="s">
        <v>27</v>
      </c>
      <c r="F81" s="6" t="s">
        <v>3</v>
      </c>
      <c r="G81" s="7" t="s">
        <v>3</v>
      </c>
      <c r="H81" s="6" t="s">
        <v>4</v>
      </c>
      <c r="I81" s="5" t="s">
        <v>18</v>
      </c>
    </row>
    <row r="82" spans="1:9" ht="12" customHeight="1" x14ac:dyDescent="0.15">
      <c r="A82" s="8"/>
      <c r="B82" s="9"/>
      <c r="C82" s="9"/>
      <c r="D82" s="10"/>
      <c r="E82" s="10"/>
      <c r="F82" s="10" t="s">
        <v>25</v>
      </c>
      <c r="G82" s="11" t="s">
        <v>5</v>
      </c>
      <c r="H82" s="29">
        <v>45565</v>
      </c>
      <c r="I82" s="9" t="s">
        <v>6</v>
      </c>
    </row>
    <row r="83" spans="1:9" ht="12" customHeight="1" x14ac:dyDescent="0.15">
      <c r="A83" s="12" t="s">
        <v>19</v>
      </c>
      <c r="B83" s="24">
        <v>-173.68000000000006</v>
      </c>
      <c r="C83" s="24">
        <v>-30.109999999999957</v>
      </c>
      <c r="D83" s="25">
        <v>48.949999999999818</v>
      </c>
      <c r="E83" s="25"/>
      <c r="F83" s="26">
        <f>SUM(B83:E83)</f>
        <v>-154.8400000000002</v>
      </c>
      <c r="G83" s="13">
        <f t="shared" ref="G83:G91" si="39">F83/$F$92*100</f>
        <v>6.8949548025114753</v>
      </c>
      <c r="H83" s="25">
        <v>1472.62</v>
      </c>
      <c r="I83" s="14">
        <f>+H83/$H$92*100</f>
        <v>7.1964447328760563</v>
      </c>
    </row>
    <row r="84" spans="1:9" ht="12" customHeight="1" x14ac:dyDescent="0.15">
      <c r="A84" s="15" t="s">
        <v>20</v>
      </c>
      <c r="B84" s="24">
        <v>-1075.71</v>
      </c>
      <c r="C84" s="24">
        <v>-245.54000000000008</v>
      </c>
      <c r="D84" s="25">
        <v>410.60000000000014</v>
      </c>
      <c r="E84" s="25"/>
      <c r="F84" s="26">
        <f t="shared" ref="F84:F91" si="40">SUM(B84:E84)</f>
        <v>-910.64999999999986</v>
      </c>
      <c r="G84" s="13">
        <f t="shared" si="39"/>
        <v>40.550830476020835</v>
      </c>
      <c r="H84" s="25">
        <v>4933.96</v>
      </c>
      <c r="I84" s="14">
        <f t="shared" ref="I84:I91" si="41">+H84/$H$92*100</f>
        <v>24.11142756055272</v>
      </c>
    </row>
    <row r="85" spans="1:9" ht="12" customHeight="1" x14ac:dyDescent="0.15">
      <c r="A85" s="15" t="s">
        <v>7</v>
      </c>
      <c r="B85" s="24">
        <v>-7.3599999999999994</v>
      </c>
      <c r="C85" s="24">
        <v>-5.98</v>
      </c>
      <c r="D85" s="25">
        <v>-5.86</v>
      </c>
      <c r="E85" s="25"/>
      <c r="F85" s="26">
        <f t="shared" si="40"/>
        <v>-19.2</v>
      </c>
      <c r="G85" s="13">
        <f t="shared" si="39"/>
        <v>0.85496727078416523</v>
      </c>
      <c r="H85" s="25">
        <v>286.27</v>
      </c>
      <c r="I85" s="14">
        <f t="shared" si="41"/>
        <v>1.398953045375201</v>
      </c>
    </row>
    <row r="86" spans="1:9" ht="12" customHeight="1" x14ac:dyDescent="0.15">
      <c r="A86" s="15" t="s">
        <v>8</v>
      </c>
      <c r="B86" s="24">
        <v>-80.039999999999992</v>
      </c>
      <c r="C86" s="24">
        <v>-56.269999999999996</v>
      </c>
      <c r="D86" s="25">
        <v>32.08</v>
      </c>
      <c r="E86" s="25"/>
      <c r="F86" s="26">
        <f t="shared" si="40"/>
        <v>-104.23</v>
      </c>
      <c r="G86" s="13">
        <f t="shared" si="39"/>
        <v>4.6413145121788313</v>
      </c>
      <c r="H86" s="25">
        <v>1766.31</v>
      </c>
      <c r="I86" s="14">
        <f t="shared" si="41"/>
        <v>8.6316580625866184</v>
      </c>
    </row>
    <row r="87" spans="1:9" ht="12" customHeight="1" x14ac:dyDescent="0.15">
      <c r="A87" s="15" t="s">
        <v>21</v>
      </c>
      <c r="B87" s="24">
        <v>-36.06</v>
      </c>
      <c r="C87" s="24">
        <v>-5.169999999999999</v>
      </c>
      <c r="D87" s="25">
        <v>-13.75</v>
      </c>
      <c r="E87" s="25"/>
      <c r="F87" s="26">
        <f t="shared" si="40"/>
        <v>-54.980000000000004</v>
      </c>
      <c r="G87" s="13">
        <f t="shared" si="39"/>
        <v>2.4482344035267403</v>
      </c>
      <c r="H87" s="25">
        <v>237.96</v>
      </c>
      <c r="I87" s="14">
        <f t="shared" si="41"/>
        <v>1.1628702507335134</v>
      </c>
    </row>
    <row r="88" spans="1:9" ht="12" customHeight="1" x14ac:dyDescent="0.15">
      <c r="A88" s="15" t="s">
        <v>22</v>
      </c>
      <c r="B88" s="24">
        <v>-15.420000000000002</v>
      </c>
      <c r="C88" s="24">
        <v>-78</v>
      </c>
      <c r="D88" s="25">
        <v>6.6099999999999994</v>
      </c>
      <c r="E88" s="25"/>
      <c r="F88" s="26">
        <f t="shared" si="40"/>
        <v>-86.81</v>
      </c>
      <c r="G88" s="13">
        <f t="shared" si="39"/>
        <v>3.8656098321236141</v>
      </c>
      <c r="H88" s="25">
        <v>1877.73</v>
      </c>
      <c r="I88" s="14">
        <f t="shared" si="41"/>
        <v>9.1761487473097993</v>
      </c>
    </row>
    <row r="89" spans="1:9" x14ac:dyDescent="0.15">
      <c r="A89" s="15" t="s">
        <v>9</v>
      </c>
      <c r="B89" s="24">
        <v>-196.03</v>
      </c>
      <c r="C89" s="24">
        <v>-42.739999999999995</v>
      </c>
      <c r="D89" s="25">
        <v>102.49000000000001</v>
      </c>
      <c r="E89" s="25"/>
      <c r="F89" s="26">
        <f t="shared" si="40"/>
        <v>-136.27999999999997</v>
      </c>
      <c r="G89" s="13">
        <f t="shared" si="39"/>
        <v>6.0684864407534391</v>
      </c>
      <c r="H89" s="25">
        <v>1159.1600000000001</v>
      </c>
      <c r="I89" s="14">
        <f t="shared" si="41"/>
        <v>5.6646187587840791</v>
      </c>
    </row>
    <row r="90" spans="1:9" x14ac:dyDescent="0.15">
      <c r="A90" s="15" t="s">
        <v>10</v>
      </c>
      <c r="B90" s="24">
        <v>-1162.3899999999999</v>
      </c>
      <c r="C90" s="24">
        <v>-40.880000000000052</v>
      </c>
      <c r="D90" s="25">
        <v>530.81000000000017</v>
      </c>
      <c r="E90" s="25"/>
      <c r="F90" s="26">
        <f t="shared" si="40"/>
        <v>-672.45999999999981</v>
      </c>
      <c r="G90" s="13">
        <f t="shared" si="39"/>
        <v>29.944338068308319</v>
      </c>
      <c r="H90" s="25">
        <v>7653.9000000000015</v>
      </c>
      <c r="I90" s="14">
        <f t="shared" si="41"/>
        <v>37.403314053156997</v>
      </c>
    </row>
    <row r="91" spans="1:9" x14ac:dyDescent="0.15">
      <c r="A91" s="16" t="s">
        <v>11</v>
      </c>
      <c r="B91" s="27">
        <v>-117</v>
      </c>
      <c r="C91" s="27">
        <v>4.9999999999999982</v>
      </c>
      <c r="D91" s="32">
        <v>5.75</v>
      </c>
      <c r="E91" s="32"/>
      <c r="F91" s="28">
        <f t="shared" si="40"/>
        <v>-106.25</v>
      </c>
      <c r="G91" s="13">
        <f t="shared" si="39"/>
        <v>4.7312641937925815</v>
      </c>
      <c r="H91" s="31">
        <v>1075.25</v>
      </c>
      <c r="I91" s="17">
        <f t="shared" si="41"/>
        <v>5.2545647886250224</v>
      </c>
    </row>
    <row r="92" spans="1:9" x14ac:dyDescent="0.15">
      <c r="A92" s="18" t="s">
        <v>12</v>
      </c>
      <c r="B92" s="20">
        <v>-2863.6899999999996</v>
      </c>
      <c r="C92" s="20">
        <v>-499.69000000000011</v>
      </c>
      <c r="D92" s="20">
        <v>1117.68</v>
      </c>
      <c r="E92" s="20"/>
      <c r="F92" s="20">
        <f>SUM(B92:E92)</f>
        <v>-2245.6999999999998</v>
      </c>
      <c r="G92" s="19">
        <f t="shared" ref="G92" si="42">SUM(G83:G91)</f>
        <v>100</v>
      </c>
      <c r="H92" s="20">
        <v>20463.16</v>
      </c>
      <c r="I92" s="20">
        <f>SUM(I83:I91)</f>
        <v>100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15</v>
      </c>
    </row>
    <row r="95" spans="1:9" x14ac:dyDescent="0.15">
      <c r="A95" s="4"/>
      <c r="B95" s="5" t="s">
        <v>1</v>
      </c>
      <c r="C95" s="5" t="s">
        <v>2</v>
      </c>
      <c r="D95" s="6" t="s">
        <v>26</v>
      </c>
      <c r="E95" s="6" t="s">
        <v>27</v>
      </c>
      <c r="F95" s="6" t="s">
        <v>3</v>
      </c>
      <c r="G95" s="7" t="s">
        <v>3</v>
      </c>
      <c r="H95" s="6" t="s">
        <v>4</v>
      </c>
      <c r="I95" s="5" t="s">
        <v>18</v>
      </c>
    </row>
    <row r="96" spans="1:9" x14ac:dyDescent="0.15">
      <c r="A96" s="8"/>
      <c r="B96" s="9"/>
      <c r="C96" s="9"/>
      <c r="D96" s="10"/>
      <c r="E96" s="10"/>
      <c r="F96" s="10" t="s">
        <v>25</v>
      </c>
      <c r="G96" s="11" t="s">
        <v>5</v>
      </c>
      <c r="H96" s="29">
        <v>45565</v>
      </c>
      <c r="I96" s="9" t="s">
        <v>6</v>
      </c>
    </row>
    <row r="97" spans="1:9" x14ac:dyDescent="0.15">
      <c r="A97" s="12" t="s">
        <v>19</v>
      </c>
      <c r="B97" s="24">
        <v>-215.5</v>
      </c>
      <c r="C97" s="24">
        <v>59.440000000000012</v>
      </c>
      <c r="D97" s="25">
        <v>20.63000000000001</v>
      </c>
      <c r="E97" s="25"/>
      <c r="F97" s="26">
        <f>SUM(B97:E97)</f>
        <v>-135.43</v>
      </c>
      <c r="G97" s="13">
        <f t="shared" ref="G97:G105" si="43">F97/$F$106*100</f>
        <v>-19.527633988435973</v>
      </c>
      <c r="H97" s="25">
        <v>5730.4</v>
      </c>
      <c r="I97" s="14">
        <f>H97/$H$106*100</f>
        <v>15.194127892748078</v>
      </c>
    </row>
    <row r="98" spans="1:9" x14ac:dyDescent="0.15">
      <c r="A98" s="15" t="s">
        <v>20</v>
      </c>
      <c r="B98" s="24">
        <v>-0.50999999999999979</v>
      </c>
      <c r="C98" s="24">
        <v>-0.16999999999999993</v>
      </c>
      <c r="D98" s="25">
        <v>1.3599999999999994</v>
      </c>
      <c r="E98" s="25"/>
      <c r="F98" s="26">
        <f t="shared" ref="F98:F105" si="44">SUM(B98:E98)</f>
        <v>0.67999999999999972</v>
      </c>
      <c r="G98" s="13">
        <f t="shared" si="43"/>
        <v>9.8049111069456227E-2</v>
      </c>
      <c r="H98" s="25">
        <v>141.74</v>
      </c>
      <c r="I98" s="14">
        <f t="shared" ref="I98:I105" si="45">H98/$H$106*100</f>
        <v>0.37582292466810568</v>
      </c>
    </row>
    <row r="99" spans="1:9" x14ac:dyDescent="0.15">
      <c r="A99" s="15" t="s">
        <v>7</v>
      </c>
      <c r="B99" s="24">
        <v>-0.77</v>
      </c>
      <c r="C99" s="24">
        <v>-0.33999999999999997</v>
      </c>
      <c r="D99" s="25">
        <v>-0.59</v>
      </c>
      <c r="E99" s="25"/>
      <c r="F99" s="26">
        <f t="shared" si="44"/>
        <v>-1.6999999999999997</v>
      </c>
      <c r="G99" s="13">
        <f t="shared" si="43"/>
        <v>-0.24512277767364063</v>
      </c>
      <c r="H99" s="25">
        <v>59.27</v>
      </c>
      <c r="I99" s="14">
        <f t="shared" si="45"/>
        <v>0.15715411842160731</v>
      </c>
    </row>
    <row r="100" spans="1:9" x14ac:dyDescent="0.15">
      <c r="A100" s="15" t="s">
        <v>8</v>
      </c>
      <c r="B100" s="24">
        <v>-3.5</v>
      </c>
      <c r="C100" s="24">
        <v>16.239999999999998</v>
      </c>
      <c r="D100" s="25">
        <v>38.779999999999994</v>
      </c>
      <c r="E100" s="25"/>
      <c r="F100" s="26">
        <f t="shared" si="44"/>
        <v>51.519999999999996</v>
      </c>
      <c r="G100" s="13">
        <f t="shared" si="43"/>
        <v>7.4286620622035091</v>
      </c>
      <c r="H100" s="25">
        <v>5647.03</v>
      </c>
      <c r="I100" s="14">
        <f t="shared" si="45"/>
        <v>14.973072740853199</v>
      </c>
    </row>
    <row r="101" spans="1:9" x14ac:dyDescent="0.15">
      <c r="A101" s="15" t="s">
        <v>21</v>
      </c>
      <c r="B101" s="24">
        <v>0</v>
      </c>
      <c r="C101" s="24">
        <v>0</v>
      </c>
      <c r="D101" s="25">
        <v>0</v>
      </c>
      <c r="E101" s="25"/>
      <c r="F101" s="26">
        <f t="shared" si="44"/>
        <v>0</v>
      </c>
      <c r="G101" s="13">
        <f t="shared" si="43"/>
        <v>0</v>
      </c>
      <c r="H101" s="25">
        <v>0</v>
      </c>
      <c r="I101" s="14">
        <f t="shared" si="45"/>
        <v>0</v>
      </c>
    </row>
    <row r="102" spans="1:9" x14ac:dyDescent="0.15">
      <c r="A102" s="15" t="s">
        <v>22</v>
      </c>
      <c r="B102" s="24">
        <v>0.31</v>
      </c>
      <c r="C102" s="24">
        <v>-0.75</v>
      </c>
      <c r="D102" s="25">
        <v>-0.85</v>
      </c>
      <c r="E102" s="25"/>
      <c r="F102" s="26">
        <f t="shared" si="44"/>
        <v>-1.29</v>
      </c>
      <c r="G102" s="13">
        <f t="shared" si="43"/>
        <v>-0.18600493129352733</v>
      </c>
      <c r="H102" s="25">
        <v>41.69</v>
      </c>
      <c r="I102" s="14">
        <f t="shared" si="45"/>
        <v>0.11054083342326318</v>
      </c>
    </row>
    <row r="103" spans="1:9" x14ac:dyDescent="0.15">
      <c r="A103" s="15" t="s">
        <v>9</v>
      </c>
      <c r="B103" s="24">
        <v>3.84</v>
      </c>
      <c r="C103" s="24">
        <v>287.17</v>
      </c>
      <c r="D103" s="25">
        <v>-0.18</v>
      </c>
      <c r="E103" s="25"/>
      <c r="F103" s="26">
        <f t="shared" si="44"/>
        <v>290.83</v>
      </c>
      <c r="G103" s="13">
        <f t="shared" si="43"/>
        <v>41.934739665191124</v>
      </c>
      <c r="H103" s="25">
        <v>2170.71</v>
      </c>
      <c r="I103" s="14">
        <f t="shared" si="45"/>
        <v>5.7556270693262563</v>
      </c>
    </row>
    <row r="104" spans="1:9" x14ac:dyDescent="0.15">
      <c r="A104" s="15" t="s">
        <v>10</v>
      </c>
      <c r="B104" s="24">
        <v>364.85999999999996</v>
      </c>
      <c r="C104" s="24">
        <v>-198.1699999999999</v>
      </c>
      <c r="D104" s="25">
        <v>283.30999999999989</v>
      </c>
      <c r="E104" s="25"/>
      <c r="F104" s="26">
        <f t="shared" si="44"/>
        <v>449.99999999999994</v>
      </c>
      <c r="G104" s="13">
        <f t="shared" si="43"/>
        <v>64.885441148904874</v>
      </c>
      <c r="H104" s="25">
        <v>20918.620000000003</v>
      </c>
      <c r="I104" s="14">
        <f t="shared" si="45"/>
        <v>55.465619785669041</v>
      </c>
    </row>
    <row r="105" spans="1:9" x14ac:dyDescent="0.15">
      <c r="A105" s="16" t="s">
        <v>11</v>
      </c>
      <c r="B105" s="27">
        <v>-7.9499999999999886</v>
      </c>
      <c r="C105" s="27">
        <v>-34.64</v>
      </c>
      <c r="D105" s="32">
        <v>81.509999999999991</v>
      </c>
      <c r="E105" s="32"/>
      <c r="F105" s="28">
        <f t="shared" si="44"/>
        <v>38.92</v>
      </c>
      <c r="G105" s="13">
        <f t="shared" si="43"/>
        <v>5.6118697100341741</v>
      </c>
      <c r="H105" s="31">
        <v>3005.11</v>
      </c>
      <c r="I105" s="17">
        <f t="shared" si="45"/>
        <v>7.9680346348904401</v>
      </c>
    </row>
    <row r="106" spans="1:9" x14ac:dyDescent="0.15">
      <c r="A106" s="18" t="s">
        <v>12</v>
      </c>
      <c r="B106" s="20">
        <v>140.77999999999997</v>
      </c>
      <c r="C106" s="20">
        <v>128.78000000000014</v>
      </c>
      <c r="D106" s="20">
        <v>423.96999999999991</v>
      </c>
      <c r="E106" s="20"/>
      <c r="F106" s="20">
        <f>SUM(B106:E106)</f>
        <v>693.53</v>
      </c>
      <c r="G106" s="19">
        <f t="shared" ref="G106" si="46">SUM(G97:G105)</f>
        <v>100</v>
      </c>
      <c r="H106" s="20">
        <v>37714.570000000007</v>
      </c>
      <c r="I106" s="20">
        <f>SUM(I97:I105)</f>
        <v>100</v>
      </c>
    </row>
    <row r="108" spans="1:9" x14ac:dyDescent="0.15">
      <c r="A108" s="1" t="s">
        <v>28</v>
      </c>
    </row>
    <row r="109" spans="1:9" x14ac:dyDescent="0.15">
      <c r="A109" s="1" t="s">
        <v>30</v>
      </c>
    </row>
    <row r="110" spans="1:9" x14ac:dyDescent="0.15">
      <c r="A110" s="1" t="s">
        <v>29</v>
      </c>
    </row>
  </sheetData>
  <phoneticPr fontId="0" type="noConversion"/>
  <pageMargins left="0.74803149606299213" right="0.74803149606299213" top="0.39370078740157483" bottom="0.51181102362204722" header="0.31496062992125984" footer="0.27559055118110237"/>
  <pageSetup paperSize="9"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D4F79-9E73-44FC-BC04-CB72F71ED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2024</vt:lpstr>
      <vt:lpstr>'2024'!Utskriftsområde</vt:lpstr>
      <vt:lpstr>'2024'!Utskriftsrubriker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2024-10-30T13:14:17Z</cp:lastPrinted>
  <dcterms:created xsi:type="dcterms:W3CDTF">2001-01-11T13:23:45Z</dcterms:created>
  <dcterms:modified xsi:type="dcterms:W3CDTF">2024-10-30T13:29:08Z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